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11685"/>
  </bookViews>
  <sheets>
    <sheet name="доходы 2024" sheetId="1" r:id="rId1"/>
  </sheets>
  <definedNames>
    <definedName name="_xlnm.Print_Titles" localSheetId="0">'доходы 2024'!$11:$12</definedName>
  </definedNames>
  <calcPr calcId="125725"/>
</workbook>
</file>

<file path=xl/calcChain.xml><?xml version="1.0" encoding="utf-8"?>
<calcChain xmlns="http://schemas.openxmlformats.org/spreadsheetml/2006/main">
  <c r="C86" i="1"/>
  <c r="C144"/>
  <c r="C126" l="1"/>
  <c r="C83"/>
  <c r="C75"/>
  <c r="C54"/>
  <c r="C63"/>
  <c r="C127"/>
  <c r="C88"/>
  <c r="C46"/>
  <c r="C124" l="1"/>
  <c r="C74"/>
  <c r="C141" l="1"/>
  <c r="C139"/>
  <c r="C121"/>
  <c r="C106"/>
  <c r="C70"/>
  <c r="C50"/>
  <c r="C43"/>
  <c r="C38"/>
  <c r="C33"/>
  <c r="C28"/>
  <c r="C23"/>
  <c r="C20"/>
  <c r="C17"/>
  <c r="C105" l="1"/>
  <c r="C15"/>
  <c r="C69" l="1"/>
  <c r="C67" s="1"/>
  <c r="C148" s="1"/>
</calcChain>
</file>

<file path=xl/sharedStrings.xml><?xml version="1.0" encoding="utf-8"?>
<sst xmlns="http://schemas.openxmlformats.org/spreadsheetml/2006/main" count="211" uniqueCount="210">
  <si>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</si>
  <si>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</si>
  <si>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</si>
  <si>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</si>
  <si>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</si>
  <si>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ШТРАФЫ, САНКЦИИ, ВОЗМЕЩЕНИЕ УЩЕРБА</t>
  </si>
  <si>
    <t>БЕЗВОЗМЕЗДНЫЕ ПОСТУПЛЕНИЯ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</si>
  <si>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</si>
  <si>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ПРИБЫЛЬ, ДОХОДЫ</t>
  </si>
  <si>
    <t>ПЛАТЕЖИ ПРИ ПОЛЬЗОВАНИИ ПРИРОДНЫМИ РЕСУРСАМИ</t>
  </si>
  <si>
    <t>ДОХОДЫ ОТ ПРОДАЖИ МАТЕРИАЛЬНЫХ И НЕМАТЕРИАЛЬНЫХ АКТИВОВ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</si>
  <si>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</si>
  <si>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</si>
  <si>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</si>
  <si>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</si>
  <si>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</si>
  <si>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</si>
  <si>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</si>
  <si>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1 08 07000 01 0000 110</t>
  </si>
  <si>
    <t>1 12 00000 00 0000 000</t>
  </si>
  <si>
    <t>1 12 01000 01 0000 120</t>
  </si>
  <si>
    <t>1 14 00000 00 0000 000</t>
  </si>
  <si>
    <t>1 16 00000 00 0000 000</t>
  </si>
  <si>
    <t>2 00 00000 00 0000 000</t>
  </si>
  <si>
    <t>Наименование доходов</t>
  </si>
  <si>
    <t>Код бюджетной классификации Российской Федерации</t>
  </si>
  <si>
    <t xml:space="preserve">Иные межбюджетные трансферты </t>
  </si>
  <si>
    <t>1 14 06000 00 0000 430</t>
  </si>
  <si>
    <t>ГОСУДАРСТВЕННАЯ ПОШЛИНА</t>
  </si>
  <si>
    <t>2 02 00000 00 0000 000</t>
  </si>
  <si>
    <t>НАЛОГОВЫЕ И НЕНАЛОГОВЫЕ ДОХОДЫ</t>
  </si>
  <si>
    <t>БЕЗВОЗМЕЗДНЫЕ ПОСТУПЛЕНИЯ ОТ ДРУГИХ БЮДЖЕТОВ БЮДЖЕТНОЙ СИСТЕМЫ РОССИЙСКОЙ ФЕДЕРАЦИИ</t>
  </si>
  <si>
    <t>Всего доходов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</si>
  <si>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</si>
  <si>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</si>
  <si>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</si>
  <si>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</si>
  <si>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2 02 30000 00 0000 150</t>
  </si>
  <si>
    <t>2 02 10000 00 0000 150</t>
  </si>
  <si>
    <t>2 02 20000 00 0000 150</t>
  </si>
  <si>
    <t>Единый сельскохозяйственный налог</t>
  </si>
  <si>
    <t>1 05 03000 01 0000 110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</si>
  <si>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</si>
  <si>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</si>
  <si>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1 08 03000 01 0000 110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</si>
  <si>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</si>
  <si>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</si>
  <si>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</si>
  <si>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</si>
  <si>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</si>
  <si>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</si>
  <si>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</si>
  <si>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</si>
  <si>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из них: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</si>
  <si>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</si>
  <si>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</si>
  <si>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</si>
  <si>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Административные штрафы, установленные Кодексом РФ об административных правонарушениях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</si>
  <si>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</si>
  <si>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</si>
  <si>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субсидии на обеспечение комплексного  развития сельских территорий</t>
  </si>
  <si>
    <t>субсидии бюджетам муниципальных районов на реализацию мероприятий по обеспечению жильем молодых семей</t>
  </si>
  <si>
    <t>Субсидии на повышение средней заработной платы работников муниципальных учреждений культуры в целях реализации Указа Президента Российской Федерации от 7 мая 2012года № 597  "О мероприятиях по реализации государственной политики"</t>
  </si>
  <si>
    <t>ДОХОДЫ ОТ ОКАЗАНИЯ ПЛАТНЫХ УСЛУГ (РАБОТ) И КОМПЕНСАЦИИ ЗАТРАТ ГОСУДАРСТВА</t>
  </si>
  <si>
    <t>1 13 00000 00 0000 000</t>
  </si>
  <si>
    <t>ПРОЧИЕ БЕЗВОЗМЕЗДНЫЕ ПОСТУПЛЕНИЯ</t>
  </si>
  <si>
    <t>2 07 00000 00 0000 000</t>
  </si>
  <si>
    <t>прочие безвозмездные поступления в бюджеты муниципальных районов</t>
  </si>
  <si>
    <t>Субвенции бюджетам муниципальных образований Архангельской области на осуществление государственных полномочий по выплате вознаграждений профессиональным опекунам</t>
  </si>
  <si>
    <t>Налог, взимаемый в связи с применением упрощенной системы налогообложения</t>
  </si>
  <si>
    <t>1 05 01000 00 0000 110</t>
  </si>
  <si>
    <t>ПРОЧИЕ НЕНАЛОГОВЫЕ ДОХОДЫ</t>
  </si>
  <si>
    <t>1 17 00000 00 0000 000</t>
  </si>
  <si>
    <t>2 02 40000 00 0000 150</t>
  </si>
  <si>
    <t>Субсидии на обеспечение условий для развития кадрового потенциала муниципальных образовательных организаций в Архангельской области</t>
  </si>
  <si>
    <t>Субвенции бюджетам муниципальных образований Архангельской области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</si>
  <si>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Платежи, уплачиваемые в целях возмещения вреда</t>
  </si>
  <si>
    <t>1 16 11000 01 0000 140</t>
  </si>
  <si>
    <t>1 16 01000 01 0000 140</t>
  </si>
  <si>
    <t>Транспортный налог с физических лиц</t>
  </si>
  <si>
    <t>Субсидии на комплектование книжных фондов библиотек муниципальных образований Архангельской области и подписка на периодическую печать</t>
  </si>
  <si>
    <t xml:space="preserve">Субсидии на реализацию мероприятий по модернизации библиотек в части комплектования  книжных фондов </t>
  </si>
  <si>
    <t>НАЛОГИ НА ИМУЩЕСТВО</t>
  </si>
  <si>
    <t>1 06 00000 00 0000 000</t>
  </si>
  <si>
    <t>1 06 04000 02 0000 110</t>
  </si>
  <si>
    <t>1 05 04000 02 0000 110</t>
  </si>
  <si>
    <t xml:space="preserve">Субсидии на доставку муки и лекарственных средств в районы Крайнего Севера и приравненные к ним местности с ограниченными сроками завоза грузов </t>
  </si>
  <si>
    <t>Субсидии 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</t>
  </si>
  <si>
    <t>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</si>
  <si>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 xml:space="preserve">Реализация мероприятий по социально-экономическому развитию муниципальных округов </t>
  </si>
  <si>
    <t>Земельный налог</t>
  </si>
  <si>
    <t>1 06 06000 00 0000 110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</si>
  <si>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</si>
  <si>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1 16 10000 00 0000 140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</si>
  <si>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</si>
  <si>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108 04020 01 0000 110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</si>
  <si>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</si>
  <si>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</si>
  <si>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Налог на имущество физических лиц,    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</si>
  <si>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</si>
  <si>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Прочие неналоговые доходы бюджетов муниципальных округов</t>
  </si>
  <si>
    <t>1 17 05040 14 0000 180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</si>
  <si>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</si>
  <si>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</si>
  <si>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</si>
  <si>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</si>
  <si>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 xml:space="preserve">Субсидии бюджетам муниципальных округов  на организацию бесплатного горячего питания обучающихся, получающих  начальное общее образование в  государственных и муниципальных образовательных  организациях </t>
  </si>
  <si>
    <t>2 02 25304 14 0000 150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</si>
  <si>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 </t>
  </si>
  <si>
    <t>2 02 27112 14 0000 150</t>
  </si>
  <si>
    <t>Прочие субсидии бюджетам муниципальных округов</t>
  </si>
  <si>
    <t>2 02 29999 14 0000 150</t>
  </si>
  <si>
    <t>Субсидии бюджетам муниципальных округов 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</si>
  <si>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округов на создание условий для обеспечения поселений и жителей городских округов услугами торговли</t>
  </si>
  <si>
    <t>Субвенции бюджетам муниципальных округов 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</si>
  <si>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</si>
  <si>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осуществление государственных полномочий в сфере охраны труда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</si>
  <si>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</si>
  <si>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осуществление государственных полномочий по формированию торгового реестра</t>
  </si>
  <si>
    <t>Субвенции бюджетам муниципальных округов на осуществление  государственных полномочий по  финансовому обеспечению оплаты стоимости  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</si>
  <si>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округов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</si>
  <si>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</si>
  <si>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</si>
  <si>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 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</si>
  <si>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</si>
  <si>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</si>
  <si>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</si>
  <si>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</si>
  <si>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</si>
  <si>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</si>
  <si>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</si>
  <si>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</si>
  <si>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</si>
  <si>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</si>
  <si>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</si>
  <si>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Из них: субвенции бюджетам муниципальных округов на реализацию образовательных программ</t>
  </si>
  <si>
    <t>Субвенции бюджетам муниципальных округов на 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</t>
  </si>
  <si>
    <t>Прочие межбюджетные трансферты, передаваемые бюджетам муниципальных округов</t>
  </si>
  <si>
    <t>2 02 49999 14 0000 150</t>
  </si>
  <si>
    <t>Иные межбюджетные трансферты  бюджетам  муниципальных округов на развитие территориального общественного самоуправления в Архангельской области</t>
  </si>
  <si>
    <t>Иные межбюджетные трансферты  бюджетам муниципальных округов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</si>
  <si>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2 02 25576 14 0000 150</t>
  </si>
  <si>
    <t>1 13 02994 14 0000 130</t>
  </si>
  <si>
    <t>Прочие доходы от компенсации затрат бюджетов муниципальных округов</t>
  </si>
  <si>
    <t>Субсидии на проведение комплексных кадастровых работ (без федерального софинансирования)</t>
  </si>
  <si>
    <t>Иные межбюджетные трансферты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</si>
  <si>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202 45179 14 0000 150</t>
  </si>
  <si>
    <t xml:space="preserve">Иные межбюджетные трансферты 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 </t>
  </si>
  <si>
    <t>Субсидии на  укрепление материально- технической базы пищеблоков и столовых 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</si>
  <si>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 xml:space="preserve">Иной межбюджетный трансферт  на реализацию мероприятий по модернизации школьных систем образования 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</si>
  <si>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</si>
  <si>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202 25467 14 0000 150</t>
  </si>
  <si>
    <t>Иные межбюджетные трансферты бюджетам муниципальных округов на развитие инициативных проектов в рамках регионального проекта "Комфортное Поморье"</t>
  </si>
  <si>
    <t>Иные межбюджетные трансферты на организацию транспортного обслуживания  населения на пассажирских муниципальных маршрутах водного транспорта</t>
  </si>
  <si>
    <t>Субсидии бюджетам муниципальных округов на создание модельных муниципальных библиотек</t>
  </si>
  <si>
    <t>2 02 25454 14 0000 150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</si>
  <si>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</si>
  <si>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</si>
  <si>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Субсидии бюджетам муниципальных округов на поддержку отрасли культуры (реализация мероприятий по модернизации библиотек в части  комплектования  книжных фондов библиотек муниципальных образований)</t>
  </si>
  <si>
    <t>Субсидии бюджетам муниципальных округов на государственную поддержку отрасли культуры (Лучшим работникам сельских учреждений культуры предоставлено денежное поощрение)</t>
  </si>
  <si>
    <t>2 02 27576 14 0000 150</t>
  </si>
  <si>
    <r>
      <t>субсидии на обеспечение комплексного развития сельских территорий (строительство плоскостного спортивного сооружения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в с. Карпогоры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Архангельской области)</t>
    </r>
  </si>
  <si>
    <t>субсидии бюджетам муниципальных округов на реализацию программ формирования современной городской среды</t>
  </si>
  <si>
    <t>202 25497 14 0000 150</t>
  </si>
  <si>
    <t>2 02 25519 14 0000 150</t>
  </si>
  <si>
    <t>2 02 25555 14 0000 150</t>
  </si>
  <si>
    <t>Субсидии на  укрепление материально- технической базы и развитие  противопожарной инфраструктуры в муниципальных  образовательных организациях муниципальных образований  Архангельской области (учреждениям общего образования)</t>
  </si>
  <si>
    <t>Субсидии на подготовку проектов межевания земельных участков и на проведение кадастровых работ (Осуществлен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невоствребованных земельных долей, находящихся в собственности муниципальных образований)</t>
  </si>
  <si>
    <t>2 02 25599 14 0000 150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</si>
  <si>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(создание новых мест в образовательных организациях различных типов для реализации дополнительных общеразвивающих программ всех направленностей)) </t>
  </si>
  <si>
    <t xml:space="preserve">Иные межбюджетные трансферты из резервного фонда Правительства  Архангельской области </t>
  </si>
  <si>
    <t>2 02 25753 14 0000 150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</si>
  <si>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</si>
  <si>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Иной бежбюджетный трансферт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образования")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</si>
  <si>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</si>
  <si>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Субсидии на поддержку творческих проектов и любительских творческих коллективов в сфере культуры и искусства</t>
  </si>
  <si>
    <t>Субсидии на реализацию мероприятий по содействию трудоустройству несовершеннолетних граждан на территории Архангельской области</t>
  </si>
  <si>
    <t>Доходы от реализации иного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</si>
  <si>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</si>
  <si>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 xml:space="preserve">Субсидии на ремонт, реконструкцию,благоустройство и установку памятников, обелисков,мемориалов, памятных досок </t>
  </si>
  <si>
    <t>Субсидия на приобретение и установку автономных дымовых пожарных извещателей</t>
  </si>
  <si>
    <t>Сумма, руб.</t>
  </si>
  <si>
    <t>Отчет об исполнении местного бюджета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</si>
  <si>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</si>
  <si>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</si>
  <si>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1 16 10060 00 0000 140</t>
  </si>
  <si>
    <t>Платежи  в целях возмещения убытков, причиненных уклонением от заключения муниципального контракта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</si>
  <si>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</si>
  <si>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1 16 10120 00 0000 140</t>
  </si>
  <si>
    <t>2 07 05030 14 0000 150</t>
  </si>
  <si>
    <t>2 18 00000 14 0000 150</t>
  </si>
  <si>
    <t>по доходам за 9 месяцев   2024 года</t>
  </si>
  <si>
    <t>Невыясненные поступления, зачисляемые в бюджеты муниципальных округов</t>
  </si>
  <si>
    <t>1 17 01040 14 0000 180</t>
  </si>
  <si>
    <t>1 16 10032 00 0000 140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</si>
  <si>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</si>
  <si>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Иной межбюджетный трансферт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муниципальных образований Архангельской области</t>
  </si>
  <si>
    <t>202 45050 14 0000 150</t>
  </si>
  <si>
    <t>Возврат остатков субсидий на подготовку проектов межевания земельных участков и на проведение кадастровых работ из бюджетов муниципальных округов</t>
  </si>
  <si>
    <t>Возврат остатков иных межбюджетных трансфертов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муниципальных округов</t>
  </si>
  <si>
    <t>2 19 25599 14 0000 150</t>
  </si>
  <si>
    <t>2 19 45159 14 0000 150</t>
  </si>
  <si>
    <t>2 02 25511 14 0000 150</t>
  </si>
  <si>
    <t>Субсидии бюджетам муниципальных районов на проведение комплексных кадастровых работ</t>
  </si>
  <si>
    <t>Исполнено</t>
  </si>
  <si>
    <t xml:space="preserve">        Приложение № 2  </t>
  </si>
  <si>
    <t xml:space="preserve">   Пинежского муниципального округа</t>
  </si>
  <si>
    <t xml:space="preserve">                                                       </t>
  </si>
  <si>
    <t xml:space="preserve">   к постановлению администрации</t>
  </si>
  <si>
    <t xml:space="preserve">         от 29 октября  2024 года № 0431-па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</si>
</sst>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00"/>
  </numFmts>
  <fonts count="20"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  <font>
      <sz val="7"/>
      <name val="Arial Cyr"/>
      <charset val="204"/>
    </font>
    <font>
      <sz val="10"/>
      <color indexed="8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49" fontId="7" fillId="0" borderId="6">
      <alignment horizontal="center" vertical="top" shrinkToFit="1"/>
    </xf>
    <xf numFmtId="0" fontId="8" fillId="0" borderId="6">
      <alignment vertical="top" wrapText="1"/>
    </xf>
    <xf numFmtId="0" fontId="6" fillId="0" borderId="0"/>
    <xf numFmtId="49" fontId="13" fillId="0" borderId="12">
      <alignment horizontal="left" vertical="top" wrapText="1"/>
    </xf>
    <xf numFmtId="0" fontId="4" fillId="3" borderId="0"/>
    <xf numFmtId="49" fontId="14" fillId="0" borderId="6">
      <alignment horizontal="center"/>
    </xf>
    <xf numFmtId="0" fontId="5" fillId="0" borderId="0"/>
  </cellStyleXfs>
  <cellXfs count="127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/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164" fontId="9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wrapText="1"/>
    </xf>
    <xf numFmtId="164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top" wrapText="1"/>
    </xf>
    <xf numFmtId="0" fontId="0" fillId="2" borderId="0" xfId="0" applyFont="1" applyFill="1"/>
    <xf numFmtId="0" fontId="5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0" xfId="0" applyFont="1" applyFill="1"/>
    <xf numFmtId="49" fontId="5" fillId="2" borderId="5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" fillId="2" borderId="8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10" fillId="2" borderId="0" xfId="0" applyFont="1" applyFill="1"/>
    <xf numFmtId="0" fontId="4" fillId="0" borderId="0" xfId="0" applyFont="1" applyFill="1" applyBorder="1"/>
    <xf numFmtId="0" fontId="5" fillId="0" borderId="8" xfId="0" applyFont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top"/>
    </xf>
    <xf numFmtId="0" fontId="5" fillId="2" borderId="2" xfId="0" applyNumberFormat="1" applyFont="1" applyFill="1" applyBorder="1" applyAlignment="1">
      <alignment horizontal="left" vertical="top" wrapText="1"/>
    </xf>
    <xf numFmtId="164" fontId="5" fillId="2" borderId="2" xfId="0" applyNumberFormat="1" applyFont="1" applyFill="1" applyBorder="1" applyAlignment="1">
      <alignment horizontal="center" vertical="top"/>
    </xf>
    <xf numFmtId="49" fontId="0" fillId="3" borderId="2" xfId="5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49" fontId="15" fillId="0" borderId="13" xfId="6" applyNumberFormat="1" applyFont="1" applyBorder="1" applyAlignment="1" applyProtection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15" fillId="0" borderId="15" xfId="1" applyNumberFormat="1" applyFont="1" applyBorder="1" applyAlignment="1" applyProtection="1">
      <alignment horizontal="left" vertical="center" wrapText="1"/>
    </xf>
    <xf numFmtId="0" fontId="9" fillId="2" borderId="14" xfId="0" applyFont="1" applyFill="1" applyBorder="1" applyAlignment="1">
      <alignment vertical="center" wrapText="1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49" fontId="0" fillId="0" borderId="7" xfId="4" applyNumberFormat="1" applyFont="1" applyBorder="1" applyProtection="1">
      <alignment horizontal="left" vertical="top" wrapText="1"/>
    </xf>
    <xf numFmtId="49" fontId="5" fillId="0" borderId="15" xfId="4" applyNumberFormat="1" applyFont="1" applyBorder="1" applyProtection="1">
      <alignment horizontal="left" vertical="top" wrapText="1"/>
    </xf>
    <xf numFmtId="0" fontId="5" fillId="0" borderId="17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164" fontId="5" fillId="0" borderId="8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top" wrapText="1"/>
    </xf>
    <xf numFmtId="0" fontId="5" fillId="0" borderId="18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4" xfId="0" applyFont="1" applyFill="1" applyBorder="1" applyAlignment="1">
      <alignment horizontal="left" vertical="top" wrapText="1"/>
    </xf>
    <xf numFmtId="49" fontId="5" fillId="0" borderId="2" xfId="5" applyNumberFormat="1" applyFont="1" applyFill="1" applyBorder="1" applyAlignment="1">
      <alignment horizontal="left" vertical="top" wrapText="1"/>
    </xf>
    <xf numFmtId="49" fontId="5" fillId="0" borderId="3" xfId="4" applyNumberFormat="1" applyFont="1" applyBorder="1" applyProtection="1">
      <alignment horizontal="left" vertical="top" wrapText="1"/>
    </xf>
    <xf numFmtId="165" fontId="5" fillId="0" borderId="2" xfId="7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49" fontId="0" fillId="0" borderId="2" xfId="4" applyNumberFormat="1" applyFont="1" applyBorder="1" applyProtection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9" fillId="0" borderId="2" xfId="0" applyNumberFormat="1" applyFont="1" applyBorder="1" applyAlignment="1">
      <alignment vertical="top" wrapText="1"/>
    </xf>
    <xf numFmtId="0" fontId="1" fillId="0" borderId="7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49" fontId="5" fillId="2" borderId="7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vertical="center" wrapText="1"/>
    </xf>
    <xf numFmtId="49" fontId="5" fillId="2" borderId="10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0" fontId="0" fillId="0" borderId="3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/>
    <xf numFmtId="4" fontId="11" fillId="0" borderId="22" xfId="0" applyNumberFormat="1" applyFont="1" applyFill="1" applyBorder="1" applyAlignment="1">
      <alignment horizontal="center" vertical="center"/>
    </xf>
    <xf numFmtId="4" fontId="1" fillId="0" borderId="22" xfId="0" applyNumberFormat="1" applyFont="1" applyFill="1" applyBorder="1" applyAlignment="1">
      <alignment horizontal="center"/>
    </xf>
    <xf numFmtId="4" fontId="1" fillId="0" borderId="22" xfId="0" applyNumberFormat="1" applyFont="1" applyFill="1" applyBorder="1" applyAlignment="1">
      <alignment horizontal="center" vertical="center"/>
    </xf>
    <xf numFmtId="4" fontId="0" fillId="0" borderId="22" xfId="0" applyNumberFormat="1" applyFont="1" applyFill="1" applyBorder="1" applyAlignment="1">
      <alignment horizontal="center" vertical="center"/>
    </xf>
    <xf numFmtId="0" fontId="15" fillId="0" borderId="9" xfId="1" applyNumberFormat="1" applyFont="1" applyBorder="1" applyAlignment="1" applyProtection="1">
      <alignment vertical="center" wrapText="1"/>
    </xf>
    <xf numFmtId="4" fontId="1" fillId="0" borderId="16" xfId="0" applyNumberFormat="1" applyFont="1" applyFill="1" applyBorder="1" applyAlignment="1">
      <alignment horizontal="center" vertical="center"/>
    </xf>
    <xf numFmtId="4" fontId="9" fillId="0" borderId="22" xfId="0" applyNumberFormat="1" applyFont="1" applyFill="1" applyBorder="1" applyAlignment="1">
      <alignment horizontal="center" vertical="center"/>
    </xf>
    <xf numFmtId="4" fontId="1" fillId="2" borderId="22" xfId="0" applyNumberFormat="1" applyFont="1" applyFill="1" applyBorder="1" applyAlignment="1">
      <alignment horizontal="center"/>
    </xf>
    <xf numFmtId="4" fontId="5" fillId="0" borderId="16" xfId="0" applyNumberFormat="1" applyFont="1" applyFill="1" applyBorder="1" applyAlignment="1">
      <alignment horizontal="center" vertical="center"/>
    </xf>
    <xf numFmtId="4" fontId="5" fillId="0" borderId="22" xfId="0" applyNumberFormat="1" applyFont="1" applyFill="1" applyBorder="1" applyAlignment="1">
      <alignment horizontal="center" vertical="center"/>
    </xf>
    <xf numFmtId="4" fontId="0" fillId="2" borderId="22" xfId="0" applyNumberFormat="1" applyFont="1" applyFill="1" applyBorder="1" applyAlignment="1">
      <alignment horizontal="center" vertical="center"/>
    </xf>
    <xf numFmtId="4" fontId="1" fillId="2" borderId="22" xfId="0" applyNumberFormat="1" applyFont="1" applyFill="1" applyBorder="1" applyAlignment="1">
      <alignment horizontal="center" vertical="center"/>
    </xf>
    <xf numFmtId="4" fontId="5" fillId="2" borderId="22" xfId="0" applyNumberFormat="1" applyFont="1" applyFill="1" applyBorder="1" applyAlignment="1">
      <alignment horizontal="center" vertical="center"/>
    </xf>
    <xf numFmtId="0" fontId="5" fillId="0" borderId="15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/>
    </xf>
    <xf numFmtId="4" fontId="5" fillId="2" borderId="16" xfId="0" applyNumberFormat="1" applyFont="1" applyFill="1" applyBorder="1" applyAlignment="1">
      <alignment horizontal="center" vertical="center"/>
    </xf>
    <xf numFmtId="4" fontId="0" fillId="2" borderId="22" xfId="0" applyNumberFormat="1" applyFont="1" applyFill="1" applyBorder="1"/>
    <xf numFmtId="4" fontId="0" fillId="2" borderId="23" xfId="0" applyNumberFormat="1" applyFont="1" applyFill="1" applyBorder="1" applyAlignment="1">
      <alignment horizontal="center" vertical="center"/>
    </xf>
    <xf numFmtId="4" fontId="9" fillId="2" borderId="14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/>
    </xf>
    <xf numFmtId="0" fontId="17" fillId="2" borderId="0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/>
    </xf>
    <xf numFmtId="0" fontId="16" fillId="2" borderId="0" xfId="0" applyFont="1" applyFill="1" applyBorder="1"/>
    <xf numFmtId="0" fontId="17" fillId="2" borderId="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/>
    </xf>
    <xf numFmtId="0" fontId="18" fillId="2" borderId="0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 vertical="center" wrapText="1"/>
    </xf>
  </cellXfs>
  <cellStyles count="8">
    <cellStyle name="xl31" xfId="1"/>
    <cellStyle name="xl38" xfId="4"/>
    <cellStyle name="xl40" xfId="2"/>
    <cellStyle name="xl43" xfId="6"/>
    <cellStyle name="Обычный" xfId="0" builtinId="0"/>
    <cellStyle name="Обычный 2" xfId="3"/>
    <cellStyle name="Обычный_Tmp" xfId="7"/>
    <cellStyle name="Обычный_январь план_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9"/>
  <sheetViews>
    <sheetView tabSelected="1" view="pageBreakPreview" zoomScale="75" zoomScaleNormal="75" zoomScaleSheetLayoutView="75" workbookViewId="0">
      <pane xSplit="2" ySplit="13" topLeftCell="C14" activePane="bottomRight" state="frozen"/>
      <selection pane="topRight" activeCell="C1" sqref="C1"/>
      <selection pane="bottomLeft" activeCell="A11" sqref="A11"/>
      <selection pane="bottomRight" activeCell="B5" sqref="B5"/>
    </sheetView>
  </sheetViews>
  <sheetFormatPr defaultRowHeight="12.75"/>
  <cols>
    <col min="1" max="1" width="55.42578125" style="1" customWidth="1"/>
    <col min="2" max="2" width="27.42578125" style="1" customWidth="1"/>
    <col min="3" max="3" width="31.85546875" style="1" customWidth="1"/>
    <col min="4" max="4" width="0.140625" style="1" customWidth="1"/>
    <col min="5" max="5" width="12.140625" style="1" hidden="1" customWidth="1"/>
    <col min="6" max="11" width="9.140625" style="1" hidden="1" customWidth="1"/>
    <col min="12" max="16384" width="9.140625" style="1"/>
  </cols>
  <sheetData>
    <row r="1" spans="1:7" ht="24" customHeight="1">
      <c r="A1" s="114"/>
      <c r="B1" s="85" t="s">
        <v>205</v>
      </c>
      <c r="C1" s="115"/>
    </row>
    <row r="2" spans="1:7" ht="21" customHeight="1">
      <c r="A2" s="85" t="s">
        <v>207</v>
      </c>
      <c r="B2" s="119" t="s">
        <v>208</v>
      </c>
      <c r="C2" s="119"/>
    </row>
    <row r="3" spans="1:7" ht="19.5" customHeight="1">
      <c r="A3" s="114"/>
      <c r="B3" s="117" t="s">
        <v>206</v>
      </c>
      <c r="C3" s="117"/>
    </row>
    <row r="4" spans="1:7" ht="18.75">
      <c r="A4" s="118"/>
      <c r="B4" s="116" t="s">
        <v>209</v>
      </c>
      <c r="C4" s="85"/>
    </row>
    <row r="5" spans="1:7" ht="6.75" customHeight="1">
      <c r="A5" s="118"/>
      <c r="B5" s="85"/>
      <c r="C5" s="85"/>
    </row>
    <row r="6" spans="1:7" ht="18.75" hidden="1">
      <c r="A6" s="118"/>
      <c r="B6" s="85"/>
      <c r="C6" s="85"/>
    </row>
    <row r="7" spans="1:7" ht="18.75" hidden="1">
      <c r="A7" s="118"/>
      <c r="B7" s="85"/>
      <c r="C7" s="85"/>
      <c r="D7" s="124"/>
      <c r="E7" s="124"/>
      <c r="F7" s="124"/>
      <c r="G7" s="124"/>
    </row>
    <row r="8" spans="1:7" hidden="1">
      <c r="A8" s="118"/>
      <c r="B8" s="90"/>
      <c r="C8" s="90"/>
    </row>
    <row r="9" spans="1:7" ht="40.5" customHeight="1">
      <c r="A9" s="125" t="s">
        <v>182</v>
      </c>
      <c r="B9" s="125"/>
      <c r="C9" s="125"/>
    </row>
    <row r="10" spans="1:7" ht="31.5" customHeight="1">
      <c r="A10" s="126" t="s">
        <v>191</v>
      </c>
      <c r="B10" s="126"/>
      <c r="C10" s="126"/>
    </row>
    <row r="11" spans="1:7" ht="33.75" customHeight="1">
      <c r="A11" s="120" t="s">
        <v>24</v>
      </c>
      <c r="B11" s="122" t="s">
        <v>25</v>
      </c>
      <c r="C11" s="91" t="s">
        <v>181</v>
      </c>
    </row>
    <row r="12" spans="1:7" ht="36.75" customHeight="1">
      <c r="A12" s="121"/>
      <c r="B12" s="123"/>
      <c r="C12" s="92" t="s">
        <v>204</v>
      </c>
    </row>
    <row r="13" spans="1:7" ht="16.5" customHeight="1">
      <c r="A13" s="39">
        <v>1</v>
      </c>
      <c r="B13" s="40">
        <v>2</v>
      </c>
      <c r="C13" s="93">
        <v>3</v>
      </c>
    </row>
    <row r="14" spans="1:7">
      <c r="A14" s="2"/>
      <c r="B14" s="2"/>
      <c r="C14" s="94"/>
    </row>
    <row r="15" spans="1:7" ht="30.75" customHeight="1">
      <c r="A15" s="3" t="s">
        <v>30</v>
      </c>
      <c r="B15" s="7" t="s">
        <v>11</v>
      </c>
      <c r="C15" s="95">
        <f>C17+C20+C23+C28+C33+C38+C43+C46+C50+C54+C63</f>
        <v>226803874.93999994</v>
      </c>
    </row>
    <row r="16" spans="1:7">
      <c r="A16" s="3"/>
      <c r="B16" s="7"/>
      <c r="C16" s="96"/>
    </row>
    <row r="17" spans="1:3" ht="16.5" customHeight="1">
      <c r="A17" s="4" t="s">
        <v>8</v>
      </c>
      <c r="B17" s="8" t="s">
        <v>12</v>
      </c>
      <c r="C17" s="97">
        <f>C18</f>
        <v>162932391.88999999</v>
      </c>
    </row>
    <row r="18" spans="1:3" ht="24.75" customHeight="1">
      <c r="A18" s="6" t="s">
        <v>0</v>
      </c>
      <c r="B18" s="8" t="s">
        <v>13</v>
      </c>
      <c r="C18" s="97">
        <v>162932391.88999999</v>
      </c>
    </row>
    <row r="19" spans="1:3" ht="13.15" customHeight="1">
      <c r="A19" s="5"/>
      <c r="B19" s="8"/>
      <c r="C19" s="96"/>
    </row>
    <row r="20" spans="1:3" ht="53.25" customHeight="1">
      <c r="A20" s="6" t="s">
        <v>3</v>
      </c>
      <c r="B20" s="8" t="s">
        <v>14</v>
      </c>
      <c r="C20" s="97">
        <f>C21</f>
        <v>18510376.760000002</v>
      </c>
    </row>
    <row r="21" spans="1:3" ht="42" customHeight="1">
      <c r="A21" s="6" t="s">
        <v>4</v>
      </c>
      <c r="B21" s="8" t="s">
        <v>15</v>
      </c>
      <c r="C21" s="97">
        <v>18510376.760000002</v>
      </c>
    </row>
    <row r="22" spans="1:3" ht="13.5" customHeight="1">
      <c r="A22" s="5"/>
      <c r="B22" s="8"/>
      <c r="C22" s="96"/>
    </row>
    <row r="23" spans="1:3" ht="22.5" customHeight="1">
      <c r="A23" s="6" t="s">
        <v>1</v>
      </c>
      <c r="B23" s="8" t="s">
        <v>16</v>
      </c>
      <c r="C23" s="98">
        <f t="shared" ref="C23" si="0">SUM(C24:C26)</f>
        <v>11434186.73</v>
      </c>
    </row>
    <row r="24" spans="1:3" ht="40.5" customHeight="1">
      <c r="A24" s="6" t="s">
        <v>69</v>
      </c>
      <c r="B24" s="8" t="s">
        <v>70</v>
      </c>
      <c r="C24" s="97">
        <v>8136157.1900000004</v>
      </c>
    </row>
    <row r="25" spans="1:3" ht="24" customHeight="1">
      <c r="A25" s="6" t="s">
        <v>40</v>
      </c>
      <c r="B25" s="8" t="s">
        <v>41</v>
      </c>
      <c r="C25" s="97">
        <v>55971</v>
      </c>
    </row>
    <row r="26" spans="1:3" ht="27.75" customHeight="1">
      <c r="A26" s="6" t="s">
        <v>42</v>
      </c>
      <c r="B26" s="8" t="s">
        <v>85</v>
      </c>
      <c r="C26" s="97">
        <v>3242058.54</v>
      </c>
    </row>
    <row r="27" spans="1:3" ht="12" customHeight="1">
      <c r="A27" s="5"/>
      <c r="B27" s="8"/>
      <c r="C27" s="97"/>
    </row>
    <row r="28" spans="1:3" ht="23.25" customHeight="1">
      <c r="A28" s="4" t="s">
        <v>82</v>
      </c>
      <c r="B28" s="8" t="s">
        <v>83</v>
      </c>
      <c r="C28" s="98">
        <f t="shared" ref="C28" si="1">C29+C30+C31</f>
        <v>8269754.54</v>
      </c>
    </row>
    <row r="29" spans="1:3" ht="72" customHeight="1">
      <c r="A29" s="6" t="s">
        <v>98</v>
      </c>
      <c r="B29" s="49" t="s">
        <v>99</v>
      </c>
      <c r="C29" s="98">
        <v>888216.2</v>
      </c>
    </row>
    <row r="30" spans="1:3" ht="27.75" customHeight="1">
      <c r="A30" s="6" t="s">
        <v>79</v>
      </c>
      <c r="B30" s="8" t="s">
        <v>84</v>
      </c>
      <c r="C30" s="97">
        <v>5937705.96</v>
      </c>
    </row>
    <row r="31" spans="1:3" ht="27.75" customHeight="1">
      <c r="A31" s="6" t="s">
        <v>90</v>
      </c>
      <c r="B31" s="51" t="s">
        <v>91</v>
      </c>
      <c r="C31" s="97">
        <v>1443832.38</v>
      </c>
    </row>
    <row r="32" spans="1:3" ht="9" customHeight="1">
      <c r="A32" s="5"/>
      <c r="B32" s="50"/>
      <c r="C32" s="96"/>
    </row>
    <row r="33" spans="1:5" ht="24.75" customHeight="1">
      <c r="A33" s="6" t="s">
        <v>28</v>
      </c>
      <c r="B33" s="8" t="s">
        <v>17</v>
      </c>
      <c r="C33" s="98">
        <f t="shared" ref="C33" si="2">C34+C35+C36</f>
        <v>2761570.4</v>
      </c>
    </row>
    <row r="34" spans="1:5" ht="45.75" customHeight="1">
      <c r="A34" s="6" t="s">
        <v>43</v>
      </c>
      <c r="B34" s="52" t="s">
        <v>44</v>
      </c>
      <c r="C34" s="98">
        <v>2380210.4</v>
      </c>
      <c r="E34" s="27"/>
    </row>
    <row r="35" spans="1:5" ht="115.5" customHeight="1">
      <c r="A35" s="58" t="s">
        <v>94</v>
      </c>
      <c r="B35" s="56" t="s">
        <v>95</v>
      </c>
      <c r="C35" s="98">
        <v>51910</v>
      </c>
      <c r="E35" s="27"/>
    </row>
    <row r="36" spans="1:5" ht="60.75" customHeight="1">
      <c r="A36" s="6" t="s">
        <v>7</v>
      </c>
      <c r="B36" s="50" t="s">
        <v>18</v>
      </c>
      <c r="C36" s="97">
        <v>329450</v>
      </c>
    </row>
    <row r="37" spans="1:5" ht="12" customHeight="1">
      <c r="A37" s="5"/>
      <c r="B37" s="8"/>
      <c r="C37" s="96"/>
    </row>
    <row r="38" spans="1:5" ht="54.75" customHeight="1">
      <c r="A38" s="4" t="s">
        <v>45</v>
      </c>
      <c r="B38" s="8" t="s">
        <v>46</v>
      </c>
      <c r="C38" s="97">
        <f>C39+C40+C41</f>
        <v>9472727.0399999991</v>
      </c>
    </row>
    <row r="39" spans="1:5" ht="135.75" customHeight="1">
      <c r="A39" s="6" t="s">
        <v>47</v>
      </c>
      <c r="B39" s="8" t="s">
        <v>48</v>
      </c>
      <c r="C39" s="97">
        <v>4227909.43</v>
      </c>
    </row>
    <row r="40" spans="1:5" ht="41.25" customHeight="1">
      <c r="A40" s="6" t="s">
        <v>49</v>
      </c>
      <c r="B40" s="8" t="s">
        <v>50</v>
      </c>
      <c r="C40" s="97">
        <v>103108</v>
      </c>
    </row>
    <row r="41" spans="1:5" ht="123.75" customHeight="1">
      <c r="A41" s="6" t="s">
        <v>51</v>
      </c>
      <c r="B41" s="8" t="s">
        <v>52</v>
      </c>
      <c r="C41" s="97">
        <v>5141709.6100000003</v>
      </c>
    </row>
    <row r="42" spans="1:5" ht="15.75" customHeight="1">
      <c r="A42" s="5"/>
      <c r="B42" s="8"/>
      <c r="C42" s="96"/>
    </row>
    <row r="43" spans="1:5" ht="32.25" customHeight="1">
      <c r="A43" s="6" t="s">
        <v>9</v>
      </c>
      <c r="B43" s="8" t="s">
        <v>19</v>
      </c>
      <c r="C43" s="97">
        <f>C44</f>
        <v>1277927.78</v>
      </c>
    </row>
    <row r="44" spans="1:5" ht="28.5" customHeight="1">
      <c r="A44" s="6" t="s">
        <v>2</v>
      </c>
      <c r="B44" s="8" t="s">
        <v>20</v>
      </c>
      <c r="C44" s="97">
        <v>1277927.78</v>
      </c>
    </row>
    <row r="45" spans="1:5" ht="15.75" customHeight="1">
      <c r="A45" s="5"/>
      <c r="B45" s="8"/>
      <c r="C45" s="97"/>
    </row>
    <row r="46" spans="1:5" ht="39" customHeight="1">
      <c r="A46" s="6" t="s">
        <v>63</v>
      </c>
      <c r="B46" s="8" t="s">
        <v>64</v>
      </c>
      <c r="C46" s="98">
        <f t="shared" ref="C46" si="3">C47+C48</f>
        <v>9443960.7300000004</v>
      </c>
      <c r="D46" s="9"/>
    </row>
    <row r="47" spans="1:5" s="29" customFormat="1" ht="58.5" customHeight="1">
      <c r="A47" s="6" t="s">
        <v>96</v>
      </c>
      <c r="B47" s="8" t="s">
        <v>97</v>
      </c>
      <c r="C47" s="97">
        <v>121736.15</v>
      </c>
      <c r="D47" s="9"/>
    </row>
    <row r="48" spans="1:5" s="29" customFormat="1" ht="45" customHeight="1">
      <c r="A48" s="4" t="s">
        <v>143</v>
      </c>
      <c r="B48" s="8" t="s">
        <v>142</v>
      </c>
      <c r="C48" s="97">
        <v>9322224.5800000001</v>
      </c>
      <c r="D48" s="9"/>
    </row>
    <row r="49" spans="1:3" ht="15.75" customHeight="1">
      <c r="A49" s="5"/>
      <c r="B49" s="8"/>
      <c r="C49" s="97"/>
    </row>
    <row r="50" spans="1:3" ht="40.5" customHeight="1">
      <c r="A50" s="6" t="s">
        <v>10</v>
      </c>
      <c r="B50" s="8" t="s">
        <v>21</v>
      </c>
      <c r="C50" s="97">
        <f>C51+C52</f>
        <v>894965.34000000008</v>
      </c>
    </row>
    <row r="51" spans="1:3" ht="123.75" customHeight="1">
      <c r="A51" s="6" t="s">
        <v>177</v>
      </c>
      <c r="B51" s="8" t="s">
        <v>178</v>
      </c>
      <c r="C51" s="97">
        <v>534666.93000000005</v>
      </c>
    </row>
    <row r="52" spans="1:3" ht="63" customHeight="1">
      <c r="A52" s="6" t="s">
        <v>36</v>
      </c>
      <c r="B52" s="8" t="s">
        <v>27</v>
      </c>
      <c r="C52" s="97">
        <v>360298.41</v>
      </c>
    </row>
    <row r="53" spans="1:3" ht="13.5" customHeight="1">
      <c r="A53" s="5"/>
      <c r="B53" s="8"/>
      <c r="C53" s="97"/>
    </row>
    <row r="54" spans="1:3" ht="33.75" customHeight="1">
      <c r="A54" s="6" t="s">
        <v>5</v>
      </c>
      <c r="B54" s="8" t="s">
        <v>22</v>
      </c>
      <c r="C54" s="98">
        <f>C55+C56+C57+C58+C59+C60+C61</f>
        <v>1615949.2899999998</v>
      </c>
    </row>
    <row r="55" spans="1:3" ht="42" customHeight="1">
      <c r="A55" s="80" t="s">
        <v>57</v>
      </c>
      <c r="B55" s="8" t="s">
        <v>78</v>
      </c>
      <c r="C55" s="98">
        <v>237706.27</v>
      </c>
    </row>
    <row r="56" spans="1:3" ht="134.25" customHeight="1">
      <c r="A56" s="82" t="s">
        <v>184</v>
      </c>
      <c r="B56" s="8" t="s">
        <v>183</v>
      </c>
      <c r="C56" s="98">
        <v>20902.310000000001</v>
      </c>
    </row>
    <row r="57" spans="1:3" ht="105" customHeight="1">
      <c r="A57" s="82" t="s">
        <v>195</v>
      </c>
      <c r="B57" s="8" t="s">
        <v>194</v>
      </c>
      <c r="C57" s="98">
        <v>1600</v>
      </c>
    </row>
    <row r="58" spans="1:3" ht="57.75" customHeight="1">
      <c r="A58" s="55" t="s">
        <v>186</v>
      </c>
      <c r="B58" s="8" t="s">
        <v>185</v>
      </c>
      <c r="C58" s="98">
        <v>50000</v>
      </c>
    </row>
    <row r="59" spans="1:3" ht="73.5" customHeight="1">
      <c r="A59" s="83" t="s">
        <v>92</v>
      </c>
      <c r="B59" s="8" t="s">
        <v>188</v>
      </c>
      <c r="C59" s="98">
        <v>22540.83</v>
      </c>
    </row>
    <row r="60" spans="1:3" ht="113.25" customHeight="1">
      <c r="A60" s="99" t="s">
        <v>187</v>
      </c>
      <c r="B60" s="8" t="s">
        <v>93</v>
      </c>
      <c r="C60" s="98">
        <v>-40</v>
      </c>
    </row>
    <row r="61" spans="1:3" ht="32.25" customHeight="1">
      <c r="A61" s="81" t="s">
        <v>76</v>
      </c>
      <c r="B61" s="84" t="s">
        <v>77</v>
      </c>
      <c r="C61" s="98">
        <v>1283239.8799999999</v>
      </c>
    </row>
    <row r="62" spans="1:3" ht="15" customHeight="1">
      <c r="A62" s="31"/>
      <c r="B62" s="35"/>
      <c r="C62" s="97"/>
    </row>
    <row r="63" spans="1:3" ht="24" customHeight="1">
      <c r="A63" s="6" t="s">
        <v>71</v>
      </c>
      <c r="B63" s="8" t="s">
        <v>72</v>
      </c>
      <c r="C63" s="97">
        <f>C64+C65</f>
        <v>190064.44</v>
      </c>
    </row>
    <row r="64" spans="1:3" ht="50.25" customHeight="1">
      <c r="A64" s="6" t="s">
        <v>192</v>
      </c>
      <c r="B64" s="8" t="s">
        <v>193</v>
      </c>
      <c r="C64" s="97">
        <v>16272.03</v>
      </c>
    </row>
    <row r="65" spans="1:3" ht="42" customHeight="1">
      <c r="A65" s="6" t="s">
        <v>100</v>
      </c>
      <c r="B65" s="8" t="s">
        <v>101</v>
      </c>
      <c r="C65" s="97">
        <v>173792.41</v>
      </c>
    </row>
    <row r="66" spans="1:3" ht="15.75" customHeight="1">
      <c r="A66" s="31"/>
      <c r="B66" s="35"/>
      <c r="C66" s="100"/>
    </row>
    <row r="67" spans="1:3" ht="30.75" customHeight="1">
      <c r="A67" s="20" t="s">
        <v>6</v>
      </c>
      <c r="B67" s="12" t="s">
        <v>23</v>
      </c>
      <c r="C67" s="101">
        <f t="shared" ref="C67" si="4">C69+C139+C141+C144</f>
        <v>1175930018.8959999</v>
      </c>
    </row>
    <row r="68" spans="1:3" ht="11.45" customHeight="1">
      <c r="A68" s="13"/>
      <c r="B68" s="14"/>
      <c r="C68" s="102"/>
    </row>
    <row r="69" spans="1:3" ht="54.75" customHeight="1">
      <c r="A69" s="57" t="s">
        <v>31</v>
      </c>
      <c r="B69" s="14" t="s">
        <v>29</v>
      </c>
      <c r="C69" s="103">
        <f t="shared" ref="C69" si="5">C70+C74+C105+C124</f>
        <v>1179012583.8759999</v>
      </c>
    </row>
    <row r="70" spans="1:3" ht="36" customHeight="1">
      <c r="A70" s="54" t="s">
        <v>34</v>
      </c>
      <c r="B70" s="14" t="s">
        <v>38</v>
      </c>
      <c r="C70" s="104">
        <f t="shared" ref="C70" si="6">SUM(C71:C72)</f>
        <v>461558417.98000002</v>
      </c>
    </row>
    <row r="71" spans="1:3" s="36" customFormat="1" ht="59.25" customHeight="1">
      <c r="A71" s="17" t="s">
        <v>102</v>
      </c>
      <c r="B71" s="16" t="s">
        <v>103</v>
      </c>
      <c r="C71" s="105">
        <v>88100497.780000001</v>
      </c>
    </row>
    <row r="72" spans="1:3" s="11" customFormat="1" ht="53.25" customHeight="1">
      <c r="A72" s="53" t="s">
        <v>104</v>
      </c>
      <c r="B72" s="16" t="s">
        <v>105</v>
      </c>
      <c r="C72" s="106">
        <v>373457920.19999999</v>
      </c>
    </row>
    <row r="73" spans="1:3" s="11" customFormat="1" ht="12" customHeight="1">
      <c r="A73" s="30"/>
      <c r="B73" s="16"/>
      <c r="C73" s="102"/>
    </row>
    <row r="74" spans="1:3" s="11" customFormat="1" ht="48" customHeight="1">
      <c r="A74" s="17" t="s">
        <v>33</v>
      </c>
      <c r="B74" s="16" t="s">
        <v>39</v>
      </c>
      <c r="C74" s="107">
        <f>C75+C76+C77+C78+C79+C80+C81+C82+C83+C84+C85+C86+C87+C88</f>
        <v>93018749.015999988</v>
      </c>
    </row>
    <row r="75" spans="1:3" s="36" customFormat="1" ht="93.75" customHeight="1">
      <c r="A75" s="24" t="s">
        <v>106</v>
      </c>
      <c r="B75" s="14" t="s">
        <v>107</v>
      </c>
      <c r="C75" s="105">
        <f>5509803.14+612200.35</f>
        <v>6122003.4899999993</v>
      </c>
    </row>
    <row r="76" spans="1:3" s="36" customFormat="1" ht="45.75" customHeight="1">
      <c r="A76" s="24" t="s">
        <v>154</v>
      </c>
      <c r="B76" s="68" t="s">
        <v>155</v>
      </c>
      <c r="C76" s="105">
        <v>8000000</v>
      </c>
    </row>
    <row r="77" spans="1:3" s="36" customFormat="1" ht="84.75" customHeight="1">
      <c r="A77" s="38" t="s">
        <v>150</v>
      </c>
      <c r="B77" s="41" t="s">
        <v>151</v>
      </c>
      <c r="C77" s="105">
        <v>1023000</v>
      </c>
    </row>
    <row r="78" spans="1:3" s="23" customFormat="1" ht="60" customHeight="1">
      <c r="A78" s="24" t="s">
        <v>61</v>
      </c>
      <c r="B78" s="14" t="s">
        <v>163</v>
      </c>
      <c r="C78" s="106">
        <v>1012612.71</v>
      </c>
    </row>
    <row r="79" spans="1:3" s="23" customFormat="1" ht="44.25" hidden="1" customHeight="1">
      <c r="A79" s="24" t="s">
        <v>203</v>
      </c>
      <c r="B79" s="14" t="s">
        <v>202</v>
      </c>
      <c r="C79" s="106">
        <v>0</v>
      </c>
    </row>
    <row r="80" spans="1:3" s="23" customFormat="1" ht="85.5" customHeight="1">
      <c r="A80" s="108" t="s">
        <v>159</v>
      </c>
      <c r="B80" s="14" t="s">
        <v>164</v>
      </c>
      <c r="C80" s="106">
        <v>111111.12</v>
      </c>
    </row>
    <row r="81" spans="1:3" s="23" customFormat="1" ht="101.25" customHeight="1">
      <c r="A81" s="109" t="s">
        <v>158</v>
      </c>
      <c r="B81" s="14" t="s">
        <v>164</v>
      </c>
      <c r="C81" s="106">
        <v>223230.15599999999</v>
      </c>
    </row>
    <row r="82" spans="1:3" s="23" customFormat="1" ht="57" customHeight="1">
      <c r="A82" s="22" t="s">
        <v>162</v>
      </c>
      <c r="B82" s="14" t="s">
        <v>165</v>
      </c>
      <c r="C82" s="106">
        <v>1479411.76</v>
      </c>
    </row>
    <row r="83" spans="1:3" s="23" customFormat="1" ht="45" customHeight="1">
      <c r="A83" s="70" t="s">
        <v>60</v>
      </c>
      <c r="B83" s="14" t="s">
        <v>141</v>
      </c>
      <c r="C83" s="106">
        <f>497904+2160000</f>
        <v>2657904</v>
      </c>
    </row>
    <row r="84" spans="1:3" s="23" customFormat="1" ht="175.5" hidden="1" customHeight="1">
      <c r="A84" s="25" t="s">
        <v>167</v>
      </c>
      <c r="B84" s="14" t="s">
        <v>168</v>
      </c>
      <c r="C84" s="106"/>
    </row>
    <row r="85" spans="1:3" s="23" customFormat="1" ht="57" customHeight="1">
      <c r="A85" s="25" t="s">
        <v>172</v>
      </c>
      <c r="B85" s="14" t="s">
        <v>171</v>
      </c>
      <c r="C85" s="106">
        <v>3862641.27</v>
      </c>
    </row>
    <row r="86" spans="1:3" s="23" customFormat="1" ht="81" customHeight="1">
      <c r="A86" s="73" t="s">
        <v>161</v>
      </c>
      <c r="B86" s="14" t="s">
        <v>160</v>
      </c>
      <c r="C86" s="106">
        <f>53391929.99+1292646</f>
        <v>54684575.990000002</v>
      </c>
    </row>
    <row r="87" spans="1:3" s="23" customFormat="1" ht="52.5" customHeight="1">
      <c r="A87" s="17" t="s">
        <v>108</v>
      </c>
      <c r="B87" s="16" t="s">
        <v>109</v>
      </c>
      <c r="C87" s="106">
        <v>3593874.21</v>
      </c>
    </row>
    <row r="88" spans="1:3" s="11" customFormat="1" ht="40.5" customHeight="1">
      <c r="A88" s="21" t="s">
        <v>110</v>
      </c>
      <c r="B88" s="16" t="s">
        <v>111</v>
      </c>
      <c r="C88" s="110">
        <f>SUM(C89:C104)</f>
        <v>10248384.310000001</v>
      </c>
    </row>
    <row r="89" spans="1:3" s="36" customFormat="1" ht="111.75" customHeight="1">
      <c r="A89" s="17" t="s">
        <v>112</v>
      </c>
      <c r="B89" s="18"/>
      <c r="C89" s="105">
        <v>73429.820000000007</v>
      </c>
    </row>
    <row r="90" spans="1:3" s="36" customFormat="1" ht="54" customHeight="1">
      <c r="A90" s="17" t="s">
        <v>113</v>
      </c>
      <c r="B90" s="18"/>
      <c r="C90" s="105">
        <v>829440</v>
      </c>
    </row>
    <row r="91" spans="1:3" s="36" customFormat="1" ht="45" hidden="1" customHeight="1">
      <c r="A91" s="32" t="s">
        <v>81</v>
      </c>
      <c r="B91" s="18"/>
      <c r="C91" s="105">
        <v>0</v>
      </c>
    </row>
    <row r="92" spans="1:3" s="36" customFormat="1" ht="54" customHeight="1">
      <c r="A92" s="26" t="s">
        <v>80</v>
      </c>
      <c r="B92" s="18"/>
      <c r="C92" s="105">
        <v>170654.61</v>
      </c>
    </row>
    <row r="93" spans="1:3" s="23" customFormat="1" ht="93" hidden="1" customHeight="1">
      <c r="A93" s="72" t="s">
        <v>62</v>
      </c>
      <c r="B93" s="18"/>
      <c r="C93" s="105">
        <v>0</v>
      </c>
    </row>
    <row r="94" spans="1:3" s="23" customFormat="1" ht="109.5" customHeight="1">
      <c r="A94" s="71" t="s">
        <v>166</v>
      </c>
      <c r="B94" s="18"/>
      <c r="C94" s="105">
        <v>511350.63</v>
      </c>
    </row>
    <row r="95" spans="1:3" s="23" customFormat="1" ht="59.25" customHeight="1">
      <c r="A95" s="71" t="s">
        <v>74</v>
      </c>
      <c r="B95" s="18"/>
      <c r="C95" s="105">
        <v>181034.15</v>
      </c>
    </row>
    <row r="96" spans="1:3" s="23" customFormat="1" ht="41.25" hidden="1" customHeight="1">
      <c r="A96" s="77" t="s">
        <v>144</v>
      </c>
      <c r="B96" s="18"/>
      <c r="C96" s="105">
        <v>0</v>
      </c>
    </row>
    <row r="97" spans="1:3" s="23" customFormat="1" ht="70.5" customHeight="1">
      <c r="A97" s="76" t="s">
        <v>174</v>
      </c>
      <c r="B97" s="18"/>
      <c r="C97" s="105">
        <v>6053873.5099999998</v>
      </c>
    </row>
    <row r="98" spans="1:3" s="23" customFormat="1" ht="66.75" customHeight="1">
      <c r="A98" s="17" t="s">
        <v>86</v>
      </c>
      <c r="B98" s="18"/>
      <c r="C98" s="105">
        <v>0</v>
      </c>
    </row>
    <row r="99" spans="1:3" s="23" customFormat="1" ht="119.25" hidden="1" customHeight="1">
      <c r="A99" s="13" t="s">
        <v>148</v>
      </c>
      <c r="B99" s="18"/>
      <c r="C99" s="105"/>
    </row>
    <row r="100" spans="1:3" s="23" customFormat="1" ht="91.5" customHeight="1">
      <c r="A100" s="64" t="s">
        <v>87</v>
      </c>
      <c r="B100" s="18"/>
      <c r="C100" s="105">
        <v>1441101.59</v>
      </c>
    </row>
    <row r="101" spans="1:3" s="23" customFormat="1" ht="56.25" customHeight="1">
      <c r="A101" s="78" t="s">
        <v>175</v>
      </c>
      <c r="B101" s="18"/>
      <c r="C101" s="105">
        <v>421000</v>
      </c>
    </row>
    <row r="102" spans="1:3" s="23" customFormat="1" ht="56.25" customHeight="1">
      <c r="A102" s="26" t="s">
        <v>176</v>
      </c>
      <c r="B102" s="18"/>
      <c r="C102" s="105">
        <v>566500</v>
      </c>
    </row>
    <row r="103" spans="1:3" s="23" customFormat="1" ht="70.5" hidden="1" customHeight="1">
      <c r="A103" s="76" t="s">
        <v>179</v>
      </c>
      <c r="B103" s="18"/>
      <c r="C103" s="105">
        <v>0</v>
      </c>
    </row>
    <row r="104" spans="1:3" s="23" customFormat="1" ht="41.25" hidden="1" customHeight="1">
      <c r="A104" s="76" t="s">
        <v>180</v>
      </c>
      <c r="B104" s="18"/>
      <c r="C104" s="105">
        <v>0</v>
      </c>
    </row>
    <row r="105" spans="1:3" s="11" customFormat="1" ht="30.75" customHeight="1">
      <c r="A105" s="79" t="s">
        <v>35</v>
      </c>
      <c r="B105" s="16" t="s">
        <v>37</v>
      </c>
      <c r="C105" s="107">
        <f t="shared" ref="C105" si="7">C106+C115+C116+C117+C118+C119+C120+C121</f>
        <v>577811529.11000001</v>
      </c>
    </row>
    <row r="106" spans="1:3" s="11" customFormat="1" ht="53.25" customHeight="1">
      <c r="A106" s="17" t="s">
        <v>114</v>
      </c>
      <c r="B106" s="16" t="s">
        <v>115</v>
      </c>
      <c r="C106" s="107">
        <f t="shared" ref="C106" si="8">SUM(C107:C114)</f>
        <v>55906643.730000004</v>
      </c>
    </row>
    <row r="107" spans="1:3" s="36" customFormat="1" ht="54.75" customHeight="1">
      <c r="A107" s="43" t="s">
        <v>116</v>
      </c>
      <c r="B107" s="16"/>
      <c r="C107" s="105">
        <v>339654.29</v>
      </c>
    </row>
    <row r="108" spans="1:3" s="36" customFormat="1" ht="103.5" customHeight="1">
      <c r="A108" s="17" t="s">
        <v>117</v>
      </c>
      <c r="B108" s="16"/>
      <c r="C108" s="105">
        <v>7978.15</v>
      </c>
    </row>
    <row r="109" spans="1:3" s="36" customFormat="1" ht="57" customHeight="1">
      <c r="A109" s="17" t="s">
        <v>118</v>
      </c>
      <c r="B109" s="16"/>
      <c r="C109" s="105">
        <v>31412.959999999999</v>
      </c>
    </row>
    <row r="110" spans="1:3" s="36" customFormat="1" ht="104.25" customHeight="1">
      <c r="A110" s="17" t="s">
        <v>119</v>
      </c>
      <c r="B110" s="16"/>
      <c r="C110" s="105">
        <v>2702555.82</v>
      </c>
    </row>
    <row r="111" spans="1:3" s="36" customFormat="1" ht="129.75" customHeight="1">
      <c r="A111" s="17" t="s">
        <v>120</v>
      </c>
      <c r="B111" s="18"/>
      <c r="C111" s="105">
        <v>50697047.43</v>
      </c>
    </row>
    <row r="112" spans="1:3" s="36" customFormat="1" ht="66" customHeight="1">
      <c r="A112" s="17" t="s">
        <v>68</v>
      </c>
      <c r="B112" s="44"/>
      <c r="C112" s="105">
        <v>272259.88</v>
      </c>
    </row>
    <row r="113" spans="1:3" s="36" customFormat="1" ht="155.25" hidden="1" customHeight="1">
      <c r="A113" s="32" t="s">
        <v>75</v>
      </c>
      <c r="B113" s="42"/>
      <c r="C113" s="105">
        <v>0</v>
      </c>
    </row>
    <row r="114" spans="1:3" s="36" customFormat="1" ht="78" customHeight="1">
      <c r="A114" s="45" t="s">
        <v>88</v>
      </c>
      <c r="B114" s="42"/>
      <c r="C114" s="105">
        <v>1855735.2</v>
      </c>
    </row>
    <row r="115" spans="1:3" s="36" customFormat="1" ht="104.25" customHeight="1">
      <c r="A115" s="46" t="s">
        <v>121</v>
      </c>
      <c r="B115" s="47" t="s">
        <v>122</v>
      </c>
      <c r="C115" s="105">
        <v>5600000</v>
      </c>
    </row>
    <row r="116" spans="1:3" s="11" customFormat="1" ht="93" hidden="1" customHeight="1">
      <c r="A116" s="17" t="s">
        <v>123</v>
      </c>
      <c r="B116" s="16" t="s">
        <v>124</v>
      </c>
      <c r="C116" s="105">
        <v>0</v>
      </c>
    </row>
    <row r="117" spans="1:3" s="36" customFormat="1" ht="69" customHeight="1">
      <c r="A117" s="17" t="s">
        <v>125</v>
      </c>
      <c r="B117" s="16" t="s">
        <v>126</v>
      </c>
      <c r="C117" s="105">
        <v>1496086.93</v>
      </c>
    </row>
    <row r="118" spans="1:3" s="36" customFormat="1" ht="80.25" customHeight="1">
      <c r="A118" s="17" t="s">
        <v>127</v>
      </c>
      <c r="B118" s="19" t="s">
        <v>128</v>
      </c>
      <c r="C118" s="105">
        <v>2800</v>
      </c>
    </row>
    <row r="119" spans="1:3" s="11" customFormat="1" ht="179.25" customHeight="1">
      <c r="A119" s="17" t="s">
        <v>129</v>
      </c>
      <c r="B119" s="19" t="s">
        <v>130</v>
      </c>
      <c r="C119" s="105">
        <v>33774995.82</v>
      </c>
    </row>
    <row r="120" spans="1:3" s="36" customFormat="1" ht="33" customHeight="1">
      <c r="A120" s="21" t="s">
        <v>131</v>
      </c>
      <c r="B120" s="48" t="s">
        <v>132</v>
      </c>
      <c r="C120" s="105">
        <v>6154290.7199999997</v>
      </c>
    </row>
    <row r="121" spans="1:3" s="11" customFormat="1" ht="30" customHeight="1">
      <c r="A121" s="21" t="s">
        <v>133</v>
      </c>
      <c r="B121" s="19" t="s">
        <v>134</v>
      </c>
      <c r="C121" s="107">
        <f t="shared" ref="C121" si="9">C122+C123</f>
        <v>474876711.91000003</v>
      </c>
    </row>
    <row r="122" spans="1:3" s="36" customFormat="1" ht="57" customHeight="1">
      <c r="A122" s="17" t="s">
        <v>135</v>
      </c>
      <c r="B122" s="19"/>
      <c r="C122" s="105">
        <v>474876711.91000003</v>
      </c>
    </row>
    <row r="123" spans="1:3" s="23" customFormat="1" ht="91.5" hidden="1" customHeight="1">
      <c r="A123" s="32" t="s">
        <v>136</v>
      </c>
      <c r="B123" s="19"/>
      <c r="C123" s="105">
        <v>0</v>
      </c>
    </row>
    <row r="124" spans="1:3" s="11" customFormat="1" ht="28.5" customHeight="1">
      <c r="A124" s="62" t="s">
        <v>26</v>
      </c>
      <c r="B124" s="18" t="s">
        <v>73</v>
      </c>
      <c r="C124" s="107">
        <f>C125+C126+C127</f>
        <v>46623887.769999996</v>
      </c>
    </row>
    <row r="125" spans="1:3" s="11" customFormat="1" ht="123" hidden="1" customHeight="1">
      <c r="A125" s="25" t="s">
        <v>196</v>
      </c>
      <c r="B125" s="63" t="s">
        <v>197</v>
      </c>
      <c r="C125" s="107">
        <v>0</v>
      </c>
    </row>
    <row r="126" spans="1:3" s="11" customFormat="1" ht="100.5" customHeight="1">
      <c r="A126" s="24" t="s">
        <v>145</v>
      </c>
      <c r="B126" s="63" t="s">
        <v>146</v>
      </c>
      <c r="C126" s="107">
        <f>2937974.44+59958.67</f>
        <v>2997933.11</v>
      </c>
    </row>
    <row r="127" spans="1:3" s="11" customFormat="1" ht="47.25" customHeight="1">
      <c r="A127" s="17" t="s">
        <v>137</v>
      </c>
      <c r="B127" s="61" t="s">
        <v>138</v>
      </c>
      <c r="C127" s="107">
        <f t="shared" ref="C127" si="10">C128+C129+C130+C131+C132+C133+C134+C135+C136+C138</f>
        <v>43625954.659999996</v>
      </c>
    </row>
    <row r="128" spans="1:3" s="11" customFormat="1" ht="51" hidden="1">
      <c r="A128" s="17" t="s">
        <v>53</v>
      </c>
      <c r="B128" s="18"/>
      <c r="C128" s="105">
        <v>0</v>
      </c>
    </row>
    <row r="129" spans="1:3" s="36" customFormat="1" ht="72" customHeight="1">
      <c r="A129" s="17" t="s">
        <v>139</v>
      </c>
      <c r="B129" s="16"/>
      <c r="C129" s="105">
        <v>1430237.25</v>
      </c>
    </row>
    <row r="130" spans="1:3" s="23" customFormat="1" ht="172.5" customHeight="1">
      <c r="A130" s="17" t="s">
        <v>140</v>
      </c>
      <c r="B130" s="16"/>
      <c r="C130" s="105">
        <v>10899.4</v>
      </c>
    </row>
    <row r="131" spans="1:3" s="23" customFormat="1" ht="58.5" hidden="1" customHeight="1">
      <c r="A131" s="67" t="s">
        <v>149</v>
      </c>
      <c r="B131" s="16"/>
      <c r="C131" s="105">
        <v>0</v>
      </c>
    </row>
    <row r="132" spans="1:3" s="23" customFormat="1" ht="73.5" customHeight="1">
      <c r="A132" s="24" t="s">
        <v>153</v>
      </c>
      <c r="B132" s="16"/>
      <c r="C132" s="105">
        <v>5416421.2199999997</v>
      </c>
    </row>
    <row r="133" spans="1:3" s="23" customFormat="1" ht="70.5" customHeight="1">
      <c r="A133" s="65" t="s">
        <v>152</v>
      </c>
      <c r="B133" s="16"/>
      <c r="C133" s="105">
        <v>9856902.6400000006</v>
      </c>
    </row>
    <row r="134" spans="1:3" s="23" customFormat="1" ht="409.6" customHeight="1">
      <c r="A134" s="66" t="s">
        <v>147</v>
      </c>
      <c r="B134" s="16"/>
      <c r="C134" s="105">
        <v>565698.39</v>
      </c>
    </row>
    <row r="135" spans="1:3" s="23" customFormat="1" ht="42.75" customHeight="1">
      <c r="A135" s="74" t="s">
        <v>89</v>
      </c>
      <c r="B135" s="16"/>
      <c r="C135" s="105">
        <v>23892271.66</v>
      </c>
    </row>
    <row r="136" spans="1:3" s="23" customFormat="1" ht="206.25" customHeight="1">
      <c r="A136" s="75" t="s">
        <v>169</v>
      </c>
      <c r="B136" s="16"/>
      <c r="C136" s="105">
        <v>368640.8</v>
      </c>
    </row>
    <row r="137" spans="1:3" s="23" customFormat="1" ht="108" hidden="1" customHeight="1">
      <c r="A137" s="75" t="s">
        <v>173</v>
      </c>
      <c r="B137" s="16"/>
      <c r="C137" s="105"/>
    </row>
    <row r="138" spans="1:3" s="23" customFormat="1" ht="52.5" customHeight="1">
      <c r="A138" s="54" t="s">
        <v>170</v>
      </c>
      <c r="B138" s="16"/>
      <c r="C138" s="105">
        <v>2084883.3</v>
      </c>
    </row>
    <row r="139" spans="1:3" s="23" customFormat="1" ht="52.5" customHeight="1">
      <c r="A139" s="54" t="s">
        <v>65</v>
      </c>
      <c r="B139" s="10" t="s">
        <v>66</v>
      </c>
      <c r="C139" s="107">
        <f>C140</f>
        <v>500000</v>
      </c>
    </row>
    <row r="140" spans="1:3" s="23" customFormat="1" ht="52.5" customHeight="1">
      <c r="A140" s="22" t="s">
        <v>67</v>
      </c>
      <c r="B140" s="10" t="s">
        <v>189</v>
      </c>
      <c r="C140" s="105">
        <v>500000</v>
      </c>
    </row>
    <row r="141" spans="1:3" s="11" customFormat="1" ht="52.5" customHeight="1">
      <c r="A141" s="33" t="s">
        <v>58</v>
      </c>
      <c r="B141" s="18" t="s">
        <v>54</v>
      </c>
      <c r="C141" s="105">
        <f>C142</f>
        <v>188724.24</v>
      </c>
    </row>
    <row r="142" spans="1:3" s="11" customFormat="1" ht="126.75" customHeight="1">
      <c r="A142" s="34" t="s">
        <v>59</v>
      </c>
      <c r="B142" s="18" t="s">
        <v>190</v>
      </c>
      <c r="C142" s="105">
        <v>188724.24</v>
      </c>
    </row>
    <row r="143" spans="1:3" s="11" customFormat="1">
      <c r="A143" s="15"/>
      <c r="B143" s="18"/>
      <c r="C143" s="111"/>
    </row>
    <row r="144" spans="1:3" s="11" customFormat="1" ht="77.25" customHeight="1">
      <c r="A144" s="88" t="s">
        <v>55</v>
      </c>
      <c r="B144" s="18" t="s">
        <v>56</v>
      </c>
      <c r="C144" s="105">
        <f>C145+C146+C147</f>
        <v>-3771289.22</v>
      </c>
    </row>
    <row r="145" spans="1:3" s="11" customFormat="1" ht="74.25" customHeight="1">
      <c r="A145" s="87" t="s">
        <v>198</v>
      </c>
      <c r="B145" s="86" t="s">
        <v>200</v>
      </c>
      <c r="C145" s="112">
        <v>-1805.79</v>
      </c>
    </row>
    <row r="146" spans="1:3" s="11" customFormat="1" ht="138" customHeight="1">
      <c r="A146" s="87" t="s">
        <v>199</v>
      </c>
      <c r="B146" s="89" t="s">
        <v>201</v>
      </c>
      <c r="C146" s="112">
        <v>-3379954.93</v>
      </c>
    </row>
    <row r="147" spans="1:3" s="23" customFormat="1" ht="77.25" customHeight="1">
      <c r="A147" s="69" t="s">
        <v>156</v>
      </c>
      <c r="B147" s="28" t="s">
        <v>157</v>
      </c>
      <c r="C147" s="112">
        <v>-389528.5</v>
      </c>
    </row>
    <row r="148" spans="1:3" s="11" customFormat="1" ht="21.75" customHeight="1">
      <c r="A148" s="59" t="s">
        <v>32</v>
      </c>
      <c r="B148" s="60"/>
      <c r="C148" s="113">
        <f>C15+C67</f>
        <v>1402733893.836</v>
      </c>
    </row>
    <row r="149" spans="1:3">
      <c r="B149" s="37"/>
      <c r="C149" s="37"/>
    </row>
  </sheetData>
  <mergeCells count="6">
    <mergeCell ref="B2:C2"/>
    <mergeCell ref="A11:A12"/>
    <mergeCell ref="B11:B12"/>
    <mergeCell ref="D7:G7"/>
    <mergeCell ref="A9:C9"/>
    <mergeCell ref="A10:C10"/>
  </mergeCells>
  <phoneticPr fontId="0" type="noConversion"/>
  <pageMargins left="1.1811023622047245" right="0.39370078740157483" top="0.74803149606299213" bottom="0.74803149606299213" header="0.51181102362204722" footer="0.51181102362204722"/>
  <pageSetup paperSize="9" scale="75" firstPageNumber="44" fitToHeight="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2024</vt:lpstr>
      <vt:lpstr>'доходы 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uprav</cp:lastModifiedBy>
  <cp:lastPrinted>2024-10-30T14:50:01Z</cp:lastPrinted>
  <dcterms:created xsi:type="dcterms:W3CDTF">2004-09-13T07:20:24Z</dcterms:created>
  <dcterms:modified xsi:type="dcterms:W3CDTF">2024-11-08T12:40:05Z</dcterms:modified>
</cp:coreProperties>
</file>