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405" windowWidth="15120" windowHeight="771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G15" i="1"/>
  <c r="G20"/>
  <c r="G97"/>
  <c r="F20"/>
  <c r="F103"/>
  <c r="F95"/>
  <c r="F142"/>
  <c r="F144"/>
  <c r="D103"/>
  <c r="D105"/>
  <c r="H25"/>
  <c r="F35"/>
  <c r="F22"/>
  <c r="H75"/>
  <c r="H77"/>
  <c r="G75"/>
  <c r="G77"/>
  <c r="H40"/>
  <c r="G40"/>
  <c r="H30"/>
  <c r="H32"/>
  <c r="G30"/>
  <c r="G25"/>
  <c r="H35"/>
  <c r="G35"/>
  <c r="F45"/>
  <c r="F47"/>
  <c r="D47"/>
  <c r="G45"/>
  <c r="H42"/>
  <c r="G42"/>
  <c r="F42"/>
  <c r="D41"/>
  <c r="D40"/>
  <c r="D39"/>
  <c r="H37"/>
  <c r="G37"/>
  <c r="F37"/>
  <c r="D37"/>
  <c r="D36"/>
  <c r="D34"/>
  <c r="F32"/>
  <c r="E31"/>
  <c r="E29"/>
  <c r="E28"/>
  <c r="H27"/>
  <c r="D27"/>
  <c r="G27"/>
  <c r="F27"/>
  <c r="D26"/>
  <c r="D25"/>
  <c r="D24"/>
  <c r="H22"/>
  <c r="G22"/>
  <c r="D22"/>
  <c r="D21"/>
  <c r="D20"/>
  <c r="D19"/>
  <c r="D16"/>
  <c r="D14"/>
  <c r="E30"/>
  <c r="G32"/>
  <c r="G142"/>
  <c r="D35"/>
  <c r="D42"/>
  <c r="E32"/>
  <c r="F131"/>
  <c r="F134"/>
  <c r="D134"/>
  <c r="H70"/>
  <c r="E56"/>
  <c r="E55"/>
  <c r="E54"/>
  <c r="E53"/>
  <c r="H57"/>
  <c r="G57"/>
  <c r="E57"/>
  <c r="F57"/>
  <c r="H62"/>
  <c r="G62"/>
  <c r="F62"/>
  <c r="D62"/>
  <c r="D61"/>
  <c r="D60"/>
  <c r="D59"/>
  <c r="H82"/>
  <c r="D82"/>
  <c r="G82"/>
  <c r="F82"/>
  <c r="D80"/>
  <c r="H87"/>
  <c r="G87"/>
  <c r="F87"/>
  <c r="D87"/>
  <c r="D85"/>
  <c r="D131"/>
  <c r="D141"/>
  <c r="G109"/>
  <c r="D109"/>
  <c r="H109"/>
  <c r="D136"/>
  <c r="H141"/>
  <c r="G141"/>
  <c r="D102"/>
  <c r="D50"/>
  <c r="D112"/>
  <c r="D114"/>
  <c r="D94"/>
  <c r="D122"/>
  <c r="F124"/>
  <c r="F97"/>
  <c r="H114"/>
  <c r="G114"/>
  <c r="F114"/>
  <c r="H117"/>
  <c r="H119"/>
  <c r="G117"/>
  <c r="G119"/>
  <c r="F117"/>
  <c r="F119"/>
  <c r="D115"/>
  <c r="D117"/>
  <c r="D119"/>
  <c r="D95"/>
  <c r="D98"/>
  <c r="H124"/>
  <c r="D124"/>
  <c r="G124"/>
  <c r="H105"/>
  <c r="G105"/>
  <c r="H97"/>
  <c r="H92"/>
  <c r="G92"/>
  <c r="D92"/>
  <c r="F92"/>
  <c r="D90"/>
  <c r="F77"/>
  <c r="D46"/>
  <c r="D44"/>
  <c r="D64"/>
  <c r="D65"/>
  <c r="D66"/>
  <c r="F52"/>
  <c r="G52"/>
  <c r="H52"/>
  <c r="H45"/>
  <c r="H47"/>
  <c r="P109"/>
  <c r="N109"/>
  <c r="L109"/>
  <c r="J109"/>
  <c r="D107"/>
  <c r="Q106"/>
  <c r="P106"/>
  <c r="O106"/>
  <c r="N106"/>
  <c r="H106"/>
  <c r="G106"/>
  <c r="F72"/>
  <c r="P119"/>
  <c r="N119"/>
  <c r="L119"/>
  <c r="J119"/>
  <c r="Q116"/>
  <c r="P116"/>
  <c r="O116"/>
  <c r="N116"/>
  <c r="D99"/>
  <c r="Q98"/>
  <c r="P98"/>
  <c r="O98"/>
  <c r="N98"/>
  <c r="H98"/>
  <c r="G98"/>
  <c r="F98"/>
  <c r="H67"/>
  <c r="D67"/>
  <c r="G67"/>
  <c r="F67"/>
  <c r="D51"/>
  <c r="D49"/>
  <c r="J124"/>
  <c r="L124"/>
  <c r="N124"/>
  <c r="P124"/>
  <c r="D132"/>
  <c r="G134"/>
  <c r="H134"/>
  <c r="D137"/>
  <c r="F139"/>
  <c r="D139"/>
  <c r="G139"/>
  <c r="H139"/>
  <c r="F141"/>
  <c r="G47"/>
  <c r="D52"/>
  <c r="D45"/>
  <c r="D75"/>
  <c r="H72"/>
  <c r="D72"/>
  <c r="G70"/>
  <c r="D77"/>
  <c r="G72"/>
  <c r="D70"/>
  <c r="H15"/>
  <c r="F15"/>
  <c r="H142"/>
  <c r="H144"/>
  <c r="H17"/>
  <c r="F17"/>
  <c r="F106"/>
  <c r="F105"/>
  <c r="F109"/>
  <c r="D106"/>
  <c r="D15"/>
  <c r="D142"/>
  <c r="D144"/>
  <c r="G144"/>
  <c r="G17"/>
  <c r="D17"/>
  <c r="D97"/>
</calcChain>
</file>

<file path=xl/sharedStrings.xml><?xml version="1.0" encoding="utf-8"?>
<sst xmlns="http://schemas.openxmlformats.org/spreadsheetml/2006/main" count="208" uniqueCount="78">
  <si>
    <t>ПЕРЕЧЕНЬ</t>
  </si>
  <si>
    <t xml:space="preserve"> всего </t>
  </si>
  <si>
    <t xml:space="preserve">областной   </t>
  </si>
  <si>
    <t>внебюджетные</t>
  </si>
  <si>
    <t xml:space="preserve">ИТОГО       </t>
  </si>
  <si>
    <t xml:space="preserve">    Объемы финансирования (тыс. руб.)     </t>
  </si>
  <si>
    <t>федеральный</t>
  </si>
  <si>
    <t>ответственный исполнитель</t>
  </si>
  <si>
    <t xml:space="preserve"> показатели результата  реализации мероприятия </t>
  </si>
  <si>
    <t xml:space="preserve">ИТОГО                   по муниципальной программе     </t>
  </si>
  <si>
    <t>мероприятий муниципальной программы</t>
  </si>
  <si>
    <r>
      <t xml:space="preserve">   Наименование   мероприятия </t>
    </r>
    <r>
      <rPr>
        <sz val="12"/>
        <color indexed="10"/>
        <rFont val="Times New Roman"/>
        <family val="1"/>
        <charset val="204"/>
      </rPr>
      <t xml:space="preserve"> </t>
    </r>
    <r>
      <rPr>
        <sz val="12"/>
        <rFont val="Times New Roman"/>
        <family val="1"/>
        <charset val="204"/>
      </rPr>
      <t xml:space="preserve">    </t>
    </r>
  </si>
  <si>
    <t xml:space="preserve">Источники финансирования  бюджет     </t>
  </si>
  <si>
    <t>1. Организация осуществления перевозок пассажиров и багажа автомобильным транспортом</t>
  </si>
  <si>
    <t>2. Организация осуществления перевозок пассажиров и багажа водным транспортом</t>
  </si>
  <si>
    <t xml:space="preserve">  оказание услуг связанных с осуществлением регулярных перевозок по регулируемым тарифам по муниципальным  автобусным маршрутов на 2024 год.
 оказание услуг связанных с осуществлением регулярных перевозок по регулируемым тарифам по муниципальным  автобусным маршрутов на 2025 год.
оказание услуг связанных с осуществлением регулярных перевозок по регулируемым тарифам по муниципальным  автобусным маршрутов на 2026 год
</t>
  </si>
  <si>
    <t xml:space="preserve">  оказание услуг связанных с осуществлением регулярных перевозок водным транспортом по регулируемым тарифам по муниципальному   маршруту "Сосновка-Мамониха" на 2024 год.
оказание услуг связанных с осуществлением регулярных перевозок водным транспортом по регулируемым тарифам по муниципальному   маршруту "Сосновка-Мамониха" на 2025 год.
оказание услуг связанных с осуществлением регулярных перевозок водным транспортом по регулируемым тарифам по муниципальному   маршруту "Сосновка-Мамониха" на 2026 год.</t>
  </si>
  <si>
    <t xml:space="preserve">«Улучшение эксплуатационного состояния автомобильных дорог общего пользования местного значения, а также организация осуществления перевозок пассажиров и багажа на социально значимых маршрутах муниципального сообщения "Пинежского муниципального округа Архангельской области»
</t>
  </si>
  <si>
    <t xml:space="preserve">Цель программы: "Улучшение эксплуатационного состояния автомобильных дорог общего пользования местного значения, а также организация осуществления перевозок пассажиров и багажа на социально значимых маршрутах муниципального сообщения "Пинежского муниципального округа Архангельской области"  </t>
  </si>
  <si>
    <t xml:space="preserve">Задача №1 Обеспечение безопасного, бесперебойного движения автотранспортных средств по автомобильным дорогам общего пользования местного значения и улично-дорожной сети на территории  Пинежского муниципального округа Архангельской области и сохранности этих дорог»
</t>
  </si>
  <si>
    <t>местный</t>
  </si>
  <si>
    <t xml:space="preserve">местный </t>
  </si>
  <si>
    <t xml:space="preserve">"ПРИЛОЖЕНИЕ № 3
к муниципальной программе «Улучшение эксплуатационного состояния автомобильных дорог общего пользования местного значения, а также организация осуществления перевозок пассажиров и багажа на социально значимых маршрутах муниципального сообщения Пинежского муниципального округа Архангельской области»
</t>
  </si>
  <si>
    <t>районный</t>
  </si>
  <si>
    <t xml:space="preserve">ИТОГО                     </t>
  </si>
  <si>
    <t xml:space="preserve"> 1.Содержание автомобильных дорог общего пользования местного значения муниципального района на территории округа в том числе:</t>
  </si>
  <si>
    <t>Пинежский ТО</t>
  </si>
  <si>
    <t xml:space="preserve"> 1.1 Содержание автомобильных дорог общего пользования местного значения   администрация Пинежского муниципального округа</t>
  </si>
  <si>
    <t>Итого:</t>
  </si>
  <si>
    <t>Итого</t>
  </si>
  <si>
    <t>Отдел дорожной деятельности и транспорта администрации Пинежского муниципального округа</t>
  </si>
  <si>
    <t xml:space="preserve">Отдел дорожной деятельности и транспорта администрации Пинежского муниципального округа
</t>
  </si>
  <si>
    <t>Задача №2 "Обеспечение бесперебойных перевозок пассажиров на социально значимых маршрутах муниципального сообщения на территории Пинежского муниципального окгура Архангельской области</t>
  </si>
  <si>
    <t xml:space="preserve">
1.Еежегодные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округа протяжённостью 832,738 км,  в том числе  содержание участка автомобильной дороги ул.Теплова (решение суда по Житову В.А.  на 2024 год.,восстановление изношенной горизонтальной разметки "Зебра", восстановление изношенных верхних слоев асфальтобетонного покрытия,обеспыливание проезжей части дорог,восстановление горизонтальной разметки на 2024 год.
2. 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окгура протяжённостью 832,738 км,  восстановление изношенной горизонтальной разметки "Зебра", обеспыливание проезжей части дорог  на 2025 год.
3.Ежегодные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округа протяжённостью 832,738 км, восстановление изношенной горизонтальной разметки "Зебра", обеспыливание проезжей части дорог на 2026 год.
</t>
  </si>
  <si>
    <t>Ясненский ТО</t>
  </si>
  <si>
    <t>Отдел МСУ</t>
  </si>
  <si>
    <t xml:space="preserve">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протяжённостью 117,105 км; 
2. Содержание зименее тротуаров 0,440км.
3. Обслуживание наружного освещения на территории населеннызх путктов границы ответственности Территориального отделана  на 2025  год.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протяжённостью 117,105 км; 
2. Содержание зименее тротуаров 0,440км.
3. Обслуживание наружного освещения на территории населеннызх путктов границы ответственности Территориального отделана  на 2026  год.
</t>
  </si>
  <si>
    <t xml:space="preserve"> 1.2 Содержание автомобильных дорог общего пользования местного значения   администрация Пинежского муниципального округа</t>
  </si>
  <si>
    <r>
      <t xml:space="preserve"> </t>
    </r>
    <r>
      <rPr>
        <sz val="12"/>
        <color indexed="8"/>
        <rFont val="Times New Roman"/>
        <family val="1"/>
        <charset val="204"/>
      </rPr>
      <t>1.3 Содержание автомобильных дорог общего пользования местного значения   администрация Пинежского муниципального округа</t>
    </r>
  </si>
  <si>
    <t xml:space="preserve"> 1.4. Содержание автомобильных дорог общего пользования местного значения муниципального района на территории»</t>
  </si>
  <si>
    <t xml:space="preserve"> 1.5. Содержание автомобильных дорог общего пользования местного значения муниципального района на территории»</t>
  </si>
  <si>
    <t>Сурское ТО</t>
  </si>
  <si>
    <t xml:space="preserve">   1.Ежегодные мероприятия  по устройству и содержанию ледовой переправы через реку Пинега в районе  д. Петрово(Маленино),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2024 год..
       2..Ежегодные мероприятия  по устройству и содержанию ледовой переправы  через реку Пинега в районе  д. Петрово(Маленино),обеспечение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2025 год.
       3.Ежегодные мероприятия  по устройству и содержанию ледовой переправы через реку Пинега в районе д. Петрово(Маленино),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2026 год.  </t>
  </si>
  <si>
    <t xml:space="preserve">      
 1.Ежегодные мероприятия  по устройству и содержанию ледовых переправ через реку Пинега в районе пос. Сосновка-Мамониха, д.Остров,д.Веркола,д.Кушкопала,д.Кеврола, д.Шотогорка,д. Веегора, д.Заедовье, д. Петрово(Маленино), через реку Покшеньга в районе д.Лохново ,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2024 год.
      2..Ежегодные мероприятия  по устройству и содержанию ледовых переправ через реку Пинега в районе пос. Сосновка-Мамониха, д.Веркола,д.Кушкопала,д.Кеврола, д.Шотогорка,д. Веегора, д.Заедовье, д. Петрово(Маленино), через реку Покшеньга в районе д.Лохново,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2025 год.
       3.Ежегодные мероприятия  по устройству и содержанию ледовых переправ  через реку Пинега в районе пос. Сосновка-Мамониха, д.Веркола,д.Кушкопала,д.Кеврола, д.Шотогорка,д. Веегора, д.Заедовье, д. Петрово(Маленино), через реку Покшеньга в районе д.Лохново,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2026 год.  
</t>
  </si>
  <si>
    <t xml:space="preserve">1. Ремонт автомобильной дороги  на  территории  д. Труфанова на 2024 года.
</t>
  </si>
  <si>
    <t>Администрация Пинежского муниципального округа</t>
  </si>
  <si>
    <t>Сурский ТО</t>
  </si>
  <si>
    <t xml:space="preserve">
1. Разработка  техничского паспорта автомобильной дороги общего пользования местного значения Остров-Сура 
2 Проверка достоверности сметной стоимости  ремонт автомобильной дороги общего пользования местног значения ул.Победы ул.Пионерская на 2024 год.
3. Разработка  техничского паспорта автомобильной дороги общего пользования местного значения Подъезд к мосту ж.д пос.Ясный на 2024 год.
1. Разработка ПСД  мостовой переход через реку Соялка  на 2025 г.
2. Разработка ПСД  мостовой переход через реку Кулосега на 2025 г. 
3. Разработка ПСД  мостовой переход через озеро Бережное  на 2025 г..
4. Разработка ПСД  мостовой переход через реку Шилега  на 2025 г.
5. Объект  разработка проектной документации на  капитальный ремонт автомобильных дорог общего пользования местного значения по улицам  Октябрьская, Кудрина, Ленина, Быстрова, Колхозная, Комарова, Комсомольская  с.Карпогоры  на территории Пинежского  муниципального округа, Архангельской области, проведение проверки достоверности определения сметной стоимости на 2025 г. 
1 Разработка КПСД асфальт с.Карпогоры.на 2026 год 
2. Разработка ПСД  обустройство тротуарной сети и наружного освещения в пос.Привокзальный пос.Междуреченский на 2026
3. Разработка ПСД  мостовой переход через реку Пюла на 2026 год.
</t>
  </si>
  <si>
    <t xml:space="preserve"> 2. Содержание тротуаров муниципального района на территории округа в том числе:</t>
  </si>
  <si>
    <t xml:space="preserve"> 2.2 Содержание тротуаров   администрация Пинежского муниципального округа</t>
  </si>
  <si>
    <t xml:space="preserve"> 2.3 Содержание тротуаров   администрация Пинежского муниципального округа</t>
  </si>
  <si>
    <t xml:space="preserve"> 2.4 Содержание тротуаров   администрация Пинежского муниципального округа</t>
  </si>
  <si>
    <t xml:space="preserve">
1. Содержание зименее тротуаров 0,440 км на 2025 год.
1. Содержание зименее тротуаров 0,440  км на 2026 год.
</t>
  </si>
  <si>
    <t xml:space="preserve">
1 Содержание зименее тротуаров 7,069 км на 2026 год.
</t>
  </si>
  <si>
    <t xml:space="preserve">1 Содержание зименее тротуаров 7,069 км на 2025 год.
</t>
  </si>
  <si>
    <t xml:space="preserve">
1. Содержание зименее тротуаров 2,4 км на 2024  год .
1. Содержание зименее тротуаров 2,4 км на 2025  год.
1. Содержание зименее тротуаров 2,4 км на 2026  год.
</t>
  </si>
  <si>
    <t>3. Устройство и содержание ледовых переправ на территории окгуга в том числе:</t>
  </si>
  <si>
    <t xml:space="preserve">3.1  Устройство и содержание ледовых переправ </t>
  </si>
  <si>
    <t xml:space="preserve">3.2  Устройство и содержание ледовых переправ  </t>
  </si>
  <si>
    <t xml:space="preserve">3.3  Устройство и содержание ледовых переправ  </t>
  </si>
  <si>
    <t xml:space="preserve">3.4 Устройство и содержание ледовых переправ  </t>
  </si>
  <si>
    <t>4. Ремонт автомобильных дорог (в т.ч. элементов их обустройства), мостов в  муниципальный округ</t>
  </si>
  <si>
    <t xml:space="preserve">4.1. Ремонт автомобильных дорог (в т.ч. элементов их обустройства), мостов  </t>
  </si>
  <si>
    <t xml:space="preserve">4.2. Ремонт автомобильных дорог (в т.ч. элементов их обустройства), мостов </t>
  </si>
  <si>
    <t>5. Проектные и изыскательские работы , экспертиза , обследование объектов, проверка достоверности сметной стоимости</t>
  </si>
  <si>
    <t xml:space="preserve"> 2.1 Содержание тротуаров   администрация Пинежского муниципального округа</t>
  </si>
  <si>
    <t xml:space="preserve">
1. Содержание тротуаров на 2024 год.
2. Содержание тротуаров на 2025 год.
3. Содержание тротуаров на 2026 год.
</t>
  </si>
  <si>
    <t xml:space="preserve">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на территории Пинежский ТО  протяжённостью 145,787 км,в том числе (профилирование дорожного полотна с добавлением нового материала) ул.Набережная пос.Пинега 
2. Обслуживание наружного освещения на территории населеннызх путктов границы ответственности Территориального отделана  на 2024  год .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на территории  Пинежский ТО  протяжённостью  163,887 км
2. Обслуживание наружного освещения на территории населеннызх путктов границы ответственности Территориального отделана  на 2025  год.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на территории  Пинежский ТО  протяжённостью  163,887 км
2. Обслуживание наружного освещения на территории населеннызх путктов границы ответственности Территориального отделана  на 2026  год.
</t>
  </si>
  <si>
    <t xml:space="preserve">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района протяжённостью 227,991 км. 
2. Обслуживание наружного освещения на территории населеннызх путктов границы ответственности Территориального отделана 2025 год.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района протяжённостью 227,991 км.
2. Обслуживание наружного освещения на территории населеннызх путктов границы ответственности Территориального отделана 2026 год.
</t>
  </si>
  <si>
    <t xml:space="preserve">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протяжённостью 117,105 км; 
2. Обслуживание наружного освещения на территории населеннызх путктов границы ответственности Территориального отделана  на 2025  год.
1.Ежегодные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протяжённостью 117,105 км; 
2. Обслуживание наружного освещения на территории населеннызх путктов границы ответственности Территориального отделана  на 2026  год.
</t>
  </si>
  <si>
    <t xml:space="preserve">1. Обслуживание наружного освещения на территории населеннызх путктов границы ответственности Территориального отдела на 2025 год.
</t>
  </si>
  <si>
    <t xml:space="preserve">
1. Обслуживание наружного освещения на территории населеннызх путктов границы ответственности Территориального отдела на 2026 год.
</t>
  </si>
  <si>
    <t xml:space="preserve">
1. 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района протяжённостью 585,141 км, в том числе участка автомобильной дороги ул.Теплова (решение суда Житов В.А. восстановление изношенной горизонтальной разметки "Зебра", восстановление изношенных верхних слоев асфальтобетонного покрытия,обеспыливание проезжей части дорог, восстановление горизонтальной разметки  на 2024 год.
2. 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окгура протяжённостью 323,755 км,  восстановление изношенной горизонтальной разметки "Зебра", обеспыливание проезжей части дорог  на 2025 год.
3. Ежегодные мероприятия по  зимнему и летнему (очистка дорог от снега, профилирование проезжей части дорог)  содержанию автомобильных дорог общего пользования местного значения Пинежского муниципального округа протяжённостью 323,755 км, восстановление изношенной горизонтальной разметки "Зебра", обеспыливание проезжей части дорог на 2026 год.
</t>
  </si>
  <si>
    <t xml:space="preserve">     1.Ежегодные мероприятия  по устройству и содержанию ледовой переправы через реку Покшеньга в районе д. 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2026 год.  </t>
  </si>
  <si>
    <t xml:space="preserve">  1.Ежегодные мероприятия  по устройству и содержанию ледовых переправчерез реку Пинега в районе  Заедовье, Сосновка-Мамониха,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2026 год.          </t>
  </si>
  <si>
    <t xml:space="preserve">       
      1.Ежегодные мероприятия  по устройству и содержанию ледовых переправ через реку Пинега в районе пос. Сосновка-Мамониха, д.Остров,д.Веркола,д.Кушкопала,д.Кеврола, д.Шотогорка,д. Веегора, д.Заедовье,  через реку Покшеньга в районе д.Лохново ,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2024 год.
       2..Ежегодные мероприятия  по устройству и содержанию ледовых переправ через реку Пинега в районед.Веркола,д.Кушкопала,д.Кеврола, д.Шотогорка, Веегора, Заедовье, Сосновка-Мамониха,через реку Покшеньга в районе д.Лохново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2025 год.
       3.Ежегодные мероприятия  по устройству и содержанию ледовых переправчерез реку Пинега в районе д.Веркола,д.Кушкопала,д.Кеврола, д.Шотогорка,д. Веегора,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2026 год.  
  1.Ежегодные мероприятия  по устройству и содержанию ледовых переправчерез реку Пинега в районе д.Веркола,д.Кушкопала,д.Кеврола, д.Шотогорка,д. Веегора, Заедовье, Сосновка-Мамониха,через реку Покшеньга в районе д.Лохново  обеспечение  бесперебойного  движениея автотранспортных  средств по автомобильным дорогам  общего  пользования Пинежского муниципального округа в зимний период времени на 2026 год.  
</t>
  </si>
  <si>
    <t xml:space="preserve">1. Ремонт автомобильной дороги  на  территории  д.Кусогоры  2. Ремонт автомобильной дороги  на  территории  д.Чешегоры ул.Озерная .
3. Ремонт автомобильной дороги д.Пиринемь,ул.Лесная. 4 Ремонт автомобильной дороги Веегора (Ступино), 5. Ремонт автомобильной дороги подъезд к р.Пинега  напротив д.Веегора 6. Ремонт участка автомобильной дороги местного значения пос.Ясный ул.Новая 1А 7.Ремонт автомобильных дорог в пос.Таёжный (замена двух водопропускных труб), 8 Выполнение работ по устройству водоотводной каавы по бульвару  Воскресенский в с.Карпогоры Пинежского муниципального округа. 9 Обустройство наружного освещения ул.Ленина с.Карпогоры   10. Ремонт автомобильной дороги «Шилега – Березник», км 7+001, Пинежского района Архангельской области (устройство временного объездного моста через реку Нельнюга), 11 Строительный контроль по ремонту автомобильной дороги «Шилега – Березник», км 7+001, Пинежского района Архангельской области (устройство временного объездного моста через реку Нельнюга) 12. Ремонт тротуаров ул.Ленина с.Карпогоры.13 Ремонт автомобильной дороги общего пользования местного значения  «Мамониха - Кулосега» Пинежского района Архангельской области (мост через реку Пюла).14. Ремонт автомобильной дороги  на  территории д. Труфанова 15. Ремонт участка автомобильной дороги ул.Набережная пос.Шилеги ( ручей Калюжныя) на 2024 год.
1. Ремонт автомобильной дороги местного значения подъезд к р.Пинега напротив д.Веегора,2.Ремонт автомобильной  местного значения д.Кеврола,3.Ремонт автомобильной дороги местного значения д.Кобелево околокк Усть-Покшеньге.
4. Ремонт автомобильной дороги местного значения "Кушкопала-Кеврола".
5.Ремонт автомобильной дороги местного значения пос.Сосновка ул.Комсомольская.
6. Ремонт автомобильной дороги местного значения с.Сура ул.Колхозная
7.Ремонт автмобильной дороги местного значения д.Заедовье.
8. Ремонт автомобильной дороги местного значения д.Лавела(старая).
9. Ремонт автомобильной дороги  местного значения пос.Междуреченский ул.Космоновтов, ул.Дзержинского на 2025 года
1. Ремонт автомобильной дороги "Большое Кротово-Русковера"на 2026 год.
</t>
  </si>
  <si>
    <t xml:space="preserve">
1. Ремонт автомобильной дороги  на  территории  д.Кусогоры  2. Ремонт автомобильной дороги  на  территории  д.Чешегоры ул.Озерная .
3. Ремонт автомобильной дороги д.Пиринемь,ул.Лесная. 4 Ремонт автомобильной дороги Веегора (Ступино), 5. Ремонт автомобильной дороги подъезд к р.Пинега  напротив д.Веегора 6. Ремонт участка автомобильной дороги местного значения пос.Ясный ул.Новая 1А 7.Ремонт  тротуаров ул.Ленина с. Карпогоры 8. Выполнение работ по устройству водоотводной канавы по бульвару  Воскресенский в с.Карпогоры Пинежского муниципального округа. 9 Восстановление  наружного освещения ул.Энергетиков пос.Ясный. 10 Восстановление наружного освещения ул.Школьная д.Занюхча  11. Ремонт автомобильной дороги «Шилега – Березник», км 7+001, Пинежского района Архангельской области (устройство временного объездного моста через реку Нельнюга),  12. Ремонт  автомобильной дороги общего пользования местного значения  «Мамониха - Кулосега» Пинежского района Архангельской области (мост через реку Пюла).13. Строительный контроль по ремонту автомобильной дороги «Шилега – Березник», км 7+001, Пинежского района Архангельской области (устройство временного объездного моста через реку Нельнюга) 14. Ремонт участка автомобильной дороги ул.Набережная пос.Шилеги ( ручей Калюжныя) на 2024 год.
1. Ремонт автомобильной дороги местного значения подъезд к р.Пинега напротив д.Веегора,2.Ремонт автомобильной  местного значения д.Кеврола,3.Ремонт автомобильной дороги местного значения д.Кобелево околокк Усть-Покшеньге.
4. Ремонт автомобильной дороги местного значения "Кушкопала-Кеврола".
5.Ремонт автомобильной дороги местного значения пос.Сосновка ул.Комсомольская.
6. Ремонт автомобильной дороги местного значения с.Сура ул.Колхозная
7.Ремонт автмобильной дороги местного значения д.Заедовье.
8. Ремонт автомобильной дороги местного значения д.Лавела(старая).
9. Ремонт автомобильной дороги  местного значения пос.Междуреченский ул.Космоновтов, ул.Дзержинского на 2025 года
1. Ремонт автомобильной дороги "Большое Кротово-Русковера"на 2026 год.
</t>
  </si>
</sst>
</file>

<file path=xl/styles.xml><?xml version="1.0" encoding="utf-8"?>
<styleSheet xmlns="http://schemas.openxmlformats.org/spreadsheetml/2006/main">
  <numFmts count="1">
    <numFmt numFmtId="172" formatCode="0.0"/>
  </numFmts>
  <fonts count="23">
    <font>
      <sz val="11"/>
      <color theme="1"/>
      <name val="Calibri"/>
      <family val="2"/>
      <charset val="204"/>
      <scheme val="minor"/>
    </font>
    <font>
      <sz val="11"/>
      <color indexed="8"/>
      <name val="Times New Roman"/>
      <family val="1"/>
      <charset val="204"/>
    </font>
    <font>
      <sz val="10"/>
      <color indexed="8"/>
      <name val="Times New Roman"/>
      <family val="1"/>
      <charset val="204"/>
    </font>
    <font>
      <sz val="8"/>
      <color indexed="8"/>
      <name val="Times New Roman"/>
      <family val="1"/>
      <charset val="204"/>
    </font>
    <font>
      <sz val="8"/>
      <name val="Calibri"/>
      <family val="2"/>
      <charset val="204"/>
    </font>
    <font>
      <sz val="12"/>
      <color indexed="8"/>
      <name val="Arial"/>
      <family val="2"/>
      <charset val="204"/>
    </font>
    <font>
      <sz val="12"/>
      <color indexed="8"/>
      <name val="Times New Roman"/>
      <family val="1"/>
      <charset val="204"/>
    </font>
    <font>
      <sz val="12"/>
      <name val="Times New Roman"/>
      <family val="1"/>
      <charset val="204"/>
    </font>
    <font>
      <sz val="12"/>
      <color indexed="10"/>
      <name val="Times New Roman"/>
      <family val="1"/>
      <charset val="204"/>
    </font>
    <font>
      <sz val="12"/>
      <color indexed="8"/>
      <name val="Calibri"/>
      <family val="2"/>
      <charset val="204"/>
    </font>
    <font>
      <sz val="12"/>
      <name val="Calibri"/>
      <family val="2"/>
      <charset val="204"/>
    </font>
    <font>
      <sz val="9"/>
      <name val="Times New Roman"/>
      <family val="1"/>
      <charset val="204"/>
    </font>
    <font>
      <sz val="10"/>
      <name val="Times New Roman"/>
      <family val="1"/>
      <charset val="204"/>
    </font>
    <font>
      <sz val="10"/>
      <color indexed="8"/>
      <name val="Calibri"/>
      <family val="2"/>
      <charset val="204"/>
    </font>
    <font>
      <sz val="8"/>
      <name val="Times New Roman"/>
      <family val="1"/>
      <charset val="204"/>
    </font>
    <font>
      <sz val="12"/>
      <color indexed="8"/>
      <name val="Times New Roman"/>
      <family val="1"/>
      <charset val="204"/>
    </font>
    <font>
      <sz val="12"/>
      <color theme="1"/>
      <name val="Calibri"/>
      <family val="2"/>
      <charset val="204"/>
      <scheme val="minor"/>
    </font>
    <font>
      <sz val="13"/>
      <color theme="1"/>
      <name val="Times New Roman"/>
      <family val="1"/>
      <charset val="204"/>
    </font>
    <font>
      <sz val="12"/>
      <color theme="1"/>
      <name val="Times New Roman"/>
      <family val="1"/>
      <charset val="204"/>
    </font>
    <font>
      <sz val="10"/>
      <color theme="1"/>
      <name val="Times New Roman"/>
      <family val="1"/>
      <charset val="204"/>
    </font>
    <font>
      <sz val="11"/>
      <color theme="1"/>
      <name val="Times New Roman"/>
      <family val="1"/>
      <charset val="204"/>
    </font>
    <font>
      <sz val="8"/>
      <color theme="1"/>
      <name val="Calibri"/>
      <family val="2"/>
      <charset val="204"/>
      <scheme val="minor"/>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s>
  <cellStyleXfs count="1">
    <xf numFmtId="0" fontId="0" fillId="0" borderId="0"/>
  </cellStyleXfs>
  <cellXfs count="134">
    <xf numFmtId="0" fontId="0" fillId="0" borderId="0" xfId="0"/>
    <xf numFmtId="0" fontId="1" fillId="0" borderId="0" xfId="0" applyFont="1"/>
    <xf numFmtId="0" fontId="2" fillId="0" borderId="0" xfId="0" applyFont="1"/>
    <xf numFmtId="0" fontId="3" fillId="0" borderId="0" xfId="0" applyFont="1"/>
    <xf numFmtId="0" fontId="0" fillId="0" borderId="0" xfId="0" applyFont="1"/>
    <xf numFmtId="0" fontId="5" fillId="0" borderId="0" xfId="0" applyFont="1" applyAlignment="1">
      <alignment horizontal="right"/>
    </xf>
    <xf numFmtId="0" fontId="16" fillId="0" borderId="0" xfId="0" applyFont="1"/>
    <xf numFmtId="0" fontId="6" fillId="0" borderId="0" xfId="0" applyFont="1" applyAlignment="1">
      <alignment horizontal="justify"/>
    </xf>
    <xf numFmtId="0" fontId="6" fillId="0" borderId="0" xfId="0" applyFont="1"/>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172" fontId="7" fillId="0" borderId="1" xfId="0" applyNumberFormat="1" applyFont="1" applyBorder="1" applyAlignment="1">
      <alignment horizontal="right" vertical="center" wrapText="1"/>
    </xf>
    <xf numFmtId="0" fontId="7" fillId="0" borderId="1" xfId="0" applyFont="1" applyBorder="1" applyAlignment="1">
      <alignment vertical="top" wrapText="1"/>
    </xf>
    <xf numFmtId="172" fontId="7" fillId="0" borderId="1" xfId="0" applyNumberFormat="1" applyFont="1" applyBorder="1" applyAlignment="1">
      <alignment vertical="top" wrapText="1"/>
    </xf>
    <xf numFmtId="0" fontId="7" fillId="2" borderId="1" xfId="0" applyFont="1" applyFill="1" applyBorder="1" applyAlignment="1">
      <alignment vertical="top" wrapText="1"/>
    </xf>
    <xf numFmtId="172" fontId="6" fillId="0" borderId="1" xfId="0" applyNumberFormat="1" applyFont="1" applyBorder="1" applyAlignment="1">
      <alignment horizontal="right" vertical="top" wrapText="1"/>
    </xf>
    <xf numFmtId="0" fontId="6" fillId="0" borderId="1" xfId="0" applyFont="1" applyBorder="1" applyAlignment="1">
      <alignment horizontal="center" vertical="center" wrapText="1"/>
    </xf>
    <xf numFmtId="172" fontId="7" fillId="2" borderId="1" xfId="0" applyNumberFormat="1" applyFont="1" applyFill="1" applyBorder="1" applyAlignment="1">
      <alignment vertical="top" wrapText="1"/>
    </xf>
    <xf numFmtId="0" fontId="7" fillId="2" borderId="1" xfId="0" applyFont="1" applyFill="1" applyBorder="1" applyAlignment="1">
      <alignment horizontal="center" vertical="top" wrapText="1"/>
    </xf>
    <xf numFmtId="2" fontId="7" fillId="0" borderId="1" xfId="0" applyNumberFormat="1" applyFont="1" applyBorder="1" applyAlignment="1">
      <alignmen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2" fontId="0" fillId="0" borderId="0" xfId="0" applyNumberFormat="1"/>
    <xf numFmtId="0" fontId="10" fillId="0" borderId="0" xfId="0" applyFont="1"/>
    <xf numFmtId="0" fontId="0" fillId="0" borderId="1" xfId="0" applyBorder="1" applyAlignment="1"/>
    <xf numFmtId="0" fontId="0" fillId="0" borderId="5" xfId="0" applyBorder="1" applyAlignment="1"/>
    <xf numFmtId="0" fontId="0" fillId="0" borderId="0" xfId="0" applyAlignment="1"/>
    <xf numFmtId="0" fontId="0" fillId="0" borderId="6" xfId="0" applyBorder="1" applyAlignment="1"/>
    <xf numFmtId="0" fontId="0" fillId="0" borderId="7" xfId="0" applyBorder="1" applyAlignment="1"/>
    <xf numFmtId="0" fontId="0" fillId="0" borderId="8" xfId="0" applyBorder="1" applyAlignment="1"/>
    <xf numFmtId="0" fontId="0" fillId="0" borderId="9" xfId="0" applyBorder="1" applyAlignment="1"/>
    <xf numFmtId="0" fontId="0" fillId="0" borderId="10" xfId="0" applyBorder="1" applyAlignment="1">
      <alignment vertical="top" wrapText="1"/>
    </xf>
    <xf numFmtId="172" fontId="16" fillId="0" borderId="1" xfId="0" applyNumberFormat="1" applyFont="1" applyBorder="1" applyAlignment="1">
      <alignment vertical="top" wrapText="1"/>
    </xf>
    <xf numFmtId="0" fontId="0" fillId="0" borderId="10" xfId="0" applyBorder="1" applyAlignment="1">
      <alignment vertical="top" wrapText="1"/>
    </xf>
    <xf numFmtId="0" fontId="0" fillId="0" borderId="11" xfId="0" applyBorder="1" applyAlignment="1"/>
    <xf numFmtId="172" fontId="17" fillId="0" borderId="0" xfId="0" applyNumberFormat="1" applyFont="1"/>
    <xf numFmtId="0" fontId="18" fillId="0" borderId="0" xfId="0" applyFont="1"/>
    <xf numFmtId="0" fontId="9" fillId="0" borderId="2" xfId="0" applyFont="1" applyBorder="1" applyAlignment="1">
      <alignment vertical="top" wrapText="1"/>
    </xf>
    <xf numFmtId="0" fontId="9" fillId="0" borderId="3" xfId="0" applyFont="1" applyBorder="1" applyAlignment="1">
      <alignment vertical="top" wrapText="1"/>
    </xf>
    <xf numFmtId="0" fontId="9" fillId="0" borderId="4" xfId="0" applyFont="1" applyBorder="1" applyAlignment="1">
      <alignment vertical="top" wrapText="1"/>
    </xf>
    <xf numFmtId="172" fontId="7" fillId="0" borderId="12" xfId="0" applyNumberFormat="1" applyFont="1" applyBorder="1" applyAlignment="1">
      <alignment vertical="top" wrapText="1"/>
    </xf>
    <xf numFmtId="0" fontId="3" fillId="0" borderId="3" xfId="0" applyFont="1" applyBorder="1" applyAlignment="1">
      <alignment horizontal="left" vertical="center" wrapText="1"/>
    </xf>
    <xf numFmtId="172" fontId="18" fillId="0" borderId="10" xfId="0" applyNumberFormat="1" applyFont="1" applyBorder="1" applyAlignment="1">
      <alignment vertical="top"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7" fillId="0" borderId="2" xfId="0" applyFont="1"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2" fillId="0" borderId="2" xfId="0" applyFont="1" applyBorder="1" applyAlignment="1">
      <alignment horizontal="center" vertical="center" wrapText="1"/>
    </xf>
    <xf numFmtId="0" fontId="13" fillId="0" borderId="3" xfId="0" applyFont="1" applyBorder="1" applyAlignment="1">
      <alignment wrapText="1"/>
    </xf>
    <xf numFmtId="0" fontId="13" fillId="0" borderId="4" xfId="0" applyFont="1" applyBorder="1" applyAlignment="1">
      <alignment wrapText="1"/>
    </xf>
    <xf numFmtId="172" fontId="7" fillId="0" borderId="12" xfId="0" applyNumberFormat="1" applyFont="1" applyBorder="1" applyAlignment="1">
      <alignment horizontal="right" vertical="center" wrapText="1"/>
    </xf>
    <xf numFmtId="0" fontId="0" fillId="0" borderId="10" xfId="0" applyBorder="1" applyAlignment="1">
      <alignment horizontal="righ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2" fontId="7" fillId="0" borderId="12" xfId="0" applyNumberFormat="1" applyFont="1" applyBorder="1" applyAlignment="1">
      <alignment vertical="top" wrapText="1"/>
    </xf>
    <xf numFmtId="0" fontId="0" fillId="0" borderId="10" xfId="0" applyBorder="1" applyAlignment="1">
      <alignment vertical="top" wrapText="1"/>
    </xf>
    <xf numFmtId="172" fontId="7" fillId="0" borderId="12" xfId="0" applyNumberFormat="1" applyFont="1" applyBorder="1" applyAlignment="1">
      <alignment vertical="top" wrapText="1"/>
    </xf>
    <xf numFmtId="172" fontId="7" fillId="0" borderId="12" xfId="0" applyNumberFormat="1" applyFont="1" applyBorder="1" applyAlignment="1">
      <alignment horizontal="right" vertical="top" wrapText="1"/>
    </xf>
    <xf numFmtId="0" fontId="0" fillId="0" borderId="2" xfId="0" applyBorder="1" applyAlignment="1">
      <alignment horizontal="left" vertical="top" wrapText="1"/>
    </xf>
    <xf numFmtId="0" fontId="2"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172" fontId="7" fillId="2" borderId="12" xfId="0" applyNumberFormat="1" applyFont="1" applyFill="1" applyBorder="1" applyAlignment="1">
      <alignment vertical="top" wrapText="1"/>
    </xf>
    <xf numFmtId="0" fontId="9" fillId="0" borderId="2" xfId="0" applyFont="1" applyBorder="1" applyAlignment="1">
      <alignment vertical="top" wrapText="1"/>
    </xf>
    <xf numFmtId="0" fontId="9" fillId="0" borderId="3" xfId="0" applyFont="1" applyBorder="1" applyAlignment="1">
      <alignment vertical="top" wrapText="1"/>
    </xf>
    <xf numFmtId="0" fontId="9" fillId="0" borderId="4" xfId="0" applyFont="1" applyBorder="1" applyAlignment="1">
      <alignment vertical="top" wrapText="1"/>
    </xf>
    <xf numFmtId="0" fontId="22" fillId="0" borderId="2" xfId="0" applyFont="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2" fillId="0" borderId="2" xfId="0" applyFont="1" applyBorder="1" applyAlignment="1">
      <alignment horizontal="left" wrapText="1"/>
    </xf>
    <xf numFmtId="0" fontId="21" fillId="0" borderId="3" xfId="0" applyFont="1" applyBorder="1" applyAlignment="1">
      <alignment horizontal="left"/>
    </xf>
    <xf numFmtId="0" fontId="21" fillId="0" borderId="4" xfId="0" applyFont="1" applyBorder="1" applyAlignment="1">
      <alignment horizontal="left"/>
    </xf>
    <xf numFmtId="0" fontId="16" fillId="0" borderId="10" xfId="0" applyFont="1" applyBorder="1" applyAlignment="1">
      <alignment vertical="top" wrapText="1"/>
    </xf>
    <xf numFmtId="0" fontId="14" fillId="0" borderId="16" xfId="0" applyFont="1" applyBorder="1" applyAlignment="1">
      <alignment horizontal="left" vertical="center" wrapText="1"/>
    </xf>
    <xf numFmtId="0" fontId="14" fillId="0" borderId="6" xfId="0" applyFont="1" applyBorder="1" applyAlignment="1">
      <alignment horizontal="left" vertical="center" wrapText="1"/>
    </xf>
    <xf numFmtId="0" fontId="21" fillId="0" borderId="6" xfId="0" applyFont="1" applyBorder="1" applyAlignment="1">
      <alignment horizontal="left"/>
    </xf>
    <xf numFmtId="0" fontId="21" fillId="0" borderId="9" xfId="0" applyFont="1" applyBorder="1" applyAlignment="1">
      <alignment horizontal="left"/>
    </xf>
    <xf numFmtId="172" fontId="7" fillId="0" borderId="10" xfId="0" applyNumberFormat="1" applyFont="1" applyBorder="1" applyAlignment="1">
      <alignment vertical="top" wrapText="1"/>
    </xf>
    <xf numFmtId="0" fontId="0" fillId="0" borderId="12" xfId="0" applyBorder="1" applyAlignment="1"/>
    <xf numFmtId="0" fontId="0" fillId="0" borderId="10" xfId="0" applyBorder="1" applyAlignment="1"/>
    <xf numFmtId="0" fontId="7" fillId="0" borderId="2" xfId="0" applyFont="1" applyBorder="1" applyAlignment="1">
      <alignment vertical="top" wrapText="1"/>
    </xf>
    <xf numFmtId="0" fontId="10" fillId="0" borderId="3"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3" xfId="0" applyBorder="1" applyAlignment="1"/>
    <xf numFmtId="0" fontId="0" fillId="0" borderId="4" xfId="0" applyBorder="1" applyAlignment="1"/>
    <xf numFmtId="0" fontId="7" fillId="0" borderId="17" xfId="0" applyFont="1" applyBorder="1" applyAlignment="1">
      <alignment horizontal="center" vertical="center" wrapText="1"/>
    </xf>
    <xf numFmtId="0" fontId="0" fillId="0" borderId="16" xfId="0" applyBorder="1" applyAlignment="1">
      <alignment horizontal="center" vertical="center" wrapText="1"/>
    </xf>
    <xf numFmtId="0" fontId="7" fillId="0" borderId="7" xfId="0" applyFont="1" applyBorder="1" applyAlignment="1">
      <alignment horizontal="center" vertical="center" wrapText="1"/>
    </xf>
    <xf numFmtId="0" fontId="0" fillId="0" borderId="9" xfId="0" applyBorder="1" applyAlignment="1">
      <alignment horizontal="center" vertical="center"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0" fillId="0" borderId="17" xfId="0" applyBorder="1" applyAlignment="1">
      <alignment vertical="top" wrapText="1"/>
    </xf>
    <xf numFmtId="0" fontId="0" fillId="0" borderId="11" xfId="0" applyBorder="1" applyAlignment="1"/>
    <xf numFmtId="0" fontId="0" fillId="0" borderId="16" xfId="0" applyBorder="1" applyAlignment="1"/>
    <xf numFmtId="0" fontId="0" fillId="0" borderId="5" xfId="0" applyBorder="1" applyAlignment="1"/>
    <xf numFmtId="0" fontId="0" fillId="0" borderId="0" xfId="0" applyAlignment="1"/>
    <xf numFmtId="0" fontId="0" fillId="0" borderId="6" xfId="0" applyBorder="1" applyAlignment="1"/>
    <xf numFmtId="0" fontId="7" fillId="0" borderId="12" xfId="0" applyFont="1" applyBorder="1" applyAlignment="1">
      <alignment horizontal="center" vertical="center" wrapText="1"/>
    </xf>
    <xf numFmtId="0" fontId="0" fillId="0" borderId="18" xfId="0" applyBorder="1" applyAlignment="1">
      <alignment horizontal="center" vertical="center" wrapText="1"/>
    </xf>
    <xf numFmtId="0" fontId="0" fillId="0" borderId="10" xfId="0" applyBorder="1" applyAlignment="1">
      <alignment horizontal="center" vertical="center" wrapText="1"/>
    </xf>
    <xf numFmtId="0" fontId="6" fillId="0" borderId="0" xfId="0" applyFont="1" applyAlignment="1">
      <alignment horizontal="right" wrapText="1"/>
    </xf>
    <xf numFmtId="0" fontId="6" fillId="0" borderId="0" xfId="0" applyFont="1" applyAlignment="1">
      <alignment horizontal="right"/>
    </xf>
    <xf numFmtId="0" fontId="6" fillId="0" borderId="0" xfId="0" applyFont="1" applyAlignment="1">
      <alignment horizont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0" xfId="0" applyFont="1" applyAlignment="1">
      <alignment horizontal="center" wrapText="1"/>
    </xf>
    <xf numFmtId="0" fontId="7" fillId="0" borderId="1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9" fillId="0" borderId="18" xfId="0" applyFont="1" applyBorder="1" applyAlignment="1">
      <alignment horizontal="center" vertical="center" wrapText="1"/>
    </xf>
    <xf numFmtId="0" fontId="9"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1" fillId="0" borderId="16" xfId="0" applyFont="1" applyBorder="1" applyAlignment="1">
      <alignment horizontal="left" vertical="top" wrapText="1"/>
    </xf>
    <xf numFmtId="0" fontId="7" fillId="0" borderId="6" xfId="0" applyFont="1" applyBorder="1" applyAlignment="1">
      <alignment horizontal="left" vertical="top" wrapText="1"/>
    </xf>
    <xf numFmtId="0" fontId="0" fillId="0" borderId="6" xfId="0" applyBorder="1" applyAlignment="1">
      <alignment horizontal="left" vertical="top"/>
    </xf>
    <xf numFmtId="0" fontId="0" fillId="0" borderId="9" xfId="0" applyBorder="1" applyAlignment="1">
      <alignment horizontal="left" vertical="top"/>
    </xf>
    <xf numFmtId="0" fontId="11" fillId="0" borderId="16" xfId="0" applyFont="1" applyBorder="1" applyAlignment="1">
      <alignment horizontal="left" vertical="center" wrapText="1"/>
    </xf>
    <xf numFmtId="0" fontId="7" fillId="0" borderId="6" xfId="0" applyFont="1" applyBorder="1" applyAlignment="1">
      <alignment horizontal="left" vertical="center" wrapText="1"/>
    </xf>
    <xf numFmtId="0" fontId="0" fillId="0" borderId="9" xfId="0" applyBorder="1" applyAlignment="1">
      <alignment horizontal="lef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R148"/>
  <sheetViews>
    <sheetView tabSelected="1" zoomScaleNormal="100" workbookViewId="0">
      <selection activeCell="H147" sqref="H147"/>
    </sheetView>
  </sheetViews>
  <sheetFormatPr defaultRowHeight="15"/>
  <cols>
    <col min="1" max="1" width="25.42578125" customWidth="1"/>
    <col min="2" max="3" width="17.5703125" customWidth="1"/>
    <col min="4" max="4" width="13" customWidth="1"/>
    <col min="5" max="7" width="10.140625" customWidth="1"/>
    <col min="8" max="8" width="13.28515625" customWidth="1"/>
    <col min="9" max="13" width="10.140625" hidden="1" customWidth="1"/>
    <col min="14" max="14" width="0.140625" hidden="1" customWidth="1"/>
    <col min="15" max="15" width="7.42578125" hidden="1" customWidth="1"/>
    <col min="16" max="17" width="7.85546875" hidden="1" customWidth="1"/>
    <col min="18" max="18" width="101.42578125" customWidth="1"/>
  </cols>
  <sheetData>
    <row r="1" spans="1:18" ht="127.5" customHeight="1">
      <c r="A1" s="5"/>
      <c r="B1" s="6"/>
      <c r="C1" s="6"/>
      <c r="D1" s="6"/>
      <c r="E1" s="6"/>
      <c r="F1" s="107" t="s">
        <v>22</v>
      </c>
      <c r="G1" s="107"/>
      <c r="H1" s="107"/>
      <c r="I1" s="107"/>
      <c r="J1" s="107"/>
      <c r="K1" s="107"/>
      <c r="L1" s="107"/>
      <c r="M1" s="107"/>
      <c r="N1" s="108"/>
      <c r="O1" s="108"/>
      <c r="P1" s="108"/>
      <c r="Q1" s="108"/>
      <c r="R1" s="108"/>
    </row>
    <row r="2" spans="1:18" s="1" customFormat="1" ht="15.75">
      <c r="A2" s="109" t="s">
        <v>0</v>
      </c>
      <c r="B2" s="109"/>
      <c r="C2" s="109"/>
      <c r="D2" s="109"/>
      <c r="E2" s="109"/>
      <c r="F2" s="109"/>
      <c r="G2" s="109"/>
      <c r="H2" s="109"/>
      <c r="I2" s="109"/>
      <c r="J2" s="109"/>
      <c r="K2" s="109"/>
      <c r="L2" s="109"/>
      <c r="M2" s="109"/>
      <c r="N2" s="109"/>
      <c r="O2" s="109"/>
      <c r="P2" s="109"/>
      <c r="Q2" s="109"/>
      <c r="R2" s="109"/>
    </row>
    <row r="3" spans="1:18" s="2" customFormat="1" ht="15.75">
      <c r="A3" s="109" t="s">
        <v>10</v>
      </c>
      <c r="B3" s="109"/>
      <c r="C3" s="109"/>
      <c r="D3" s="109"/>
      <c r="E3" s="109"/>
      <c r="F3" s="109"/>
      <c r="G3" s="109"/>
      <c r="H3" s="109"/>
      <c r="I3" s="109"/>
      <c r="J3" s="109"/>
      <c r="K3" s="109"/>
      <c r="L3" s="109"/>
      <c r="M3" s="109"/>
      <c r="N3" s="109"/>
      <c r="O3" s="109"/>
      <c r="P3" s="109"/>
      <c r="Q3" s="109"/>
      <c r="R3" s="109"/>
    </row>
    <row r="4" spans="1:18" s="2" customFormat="1" ht="60" customHeight="1">
      <c r="A4" s="113" t="s">
        <v>17</v>
      </c>
      <c r="B4" s="109"/>
      <c r="C4" s="109"/>
      <c r="D4" s="109"/>
      <c r="E4" s="109"/>
      <c r="F4" s="109"/>
      <c r="G4" s="109"/>
      <c r="H4" s="109"/>
      <c r="I4" s="109"/>
      <c r="J4" s="109"/>
      <c r="K4" s="109"/>
      <c r="L4" s="109"/>
      <c r="M4" s="109"/>
      <c r="N4" s="109"/>
      <c r="O4" s="109"/>
      <c r="P4" s="109"/>
      <c r="Q4" s="109"/>
      <c r="R4" s="109"/>
    </row>
    <row r="5" spans="1:18" s="1" customFormat="1" ht="14.25" customHeight="1">
      <c r="A5" s="7"/>
      <c r="B5" s="8"/>
      <c r="C5" s="8"/>
      <c r="D5" s="8"/>
      <c r="E5" s="8"/>
      <c r="F5" s="8"/>
      <c r="G5" s="8"/>
      <c r="H5" s="8"/>
      <c r="I5" s="8"/>
      <c r="J5" s="8"/>
      <c r="K5" s="8"/>
      <c r="L5" s="8"/>
      <c r="M5" s="8"/>
      <c r="N5" s="8"/>
      <c r="O5" s="8"/>
      <c r="P5" s="8"/>
      <c r="Q5" s="8"/>
      <c r="R5" s="8"/>
    </row>
    <row r="6" spans="1:18" s="1" customFormat="1" ht="15" customHeight="1">
      <c r="A6" s="110" t="s">
        <v>11</v>
      </c>
      <c r="B6" s="110" t="s">
        <v>7</v>
      </c>
      <c r="C6" s="110" t="s">
        <v>12</v>
      </c>
      <c r="D6" s="92" t="s">
        <v>5</v>
      </c>
      <c r="E6" s="114"/>
      <c r="F6" s="114"/>
      <c r="G6" s="114"/>
      <c r="H6" s="114"/>
      <c r="I6" s="114"/>
      <c r="J6" s="114"/>
      <c r="K6" s="114"/>
      <c r="L6" s="114"/>
      <c r="M6" s="114"/>
      <c r="N6" s="114"/>
      <c r="O6" s="114"/>
      <c r="P6" s="114"/>
      <c r="Q6" s="115"/>
      <c r="R6" s="20" t="s">
        <v>8</v>
      </c>
    </row>
    <row r="7" spans="1:18" s="1" customFormat="1" ht="15" customHeight="1">
      <c r="A7" s="111"/>
      <c r="B7" s="111"/>
      <c r="C7" s="111"/>
      <c r="D7" s="94"/>
      <c r="E7" s="116"/>
      <c r="F7" s="116"/>
      <c r="G7" s="116"/>
      <c r="H7" s="116"/>
      <c r="I7" s="116"/>
      <c r="J7" s="116"/>
      <c r="K7" s="116"/>
      <c r="L7" s="116"/>
      <c r="M7" s="116"/>
      <c r="N7" s="116"/>
      <c r="O7" s="116"/>
      <c r="P7" s="116"/>
      <c r="Q7" s="117"/>
      <c r="R7" s="21"/>
    </row>
    <row r="8" spans="1:18" s="1" customFormat="1" ht="15" customHeight="1">
      <c r="A8" s="111"/>
      <c r="B8" s="111"/>
      <c r="C8" s="111"/>
      <c r="D8" s="92" t="s">
        <v>1</v>
      </c>
      <c r="E8" s="93"/>
      <c r="F8" s="110">
        <v>2024</v>
      </c>
      <c r="G8" s="110">
        <v>2025</v>
      </c>
      <c r="H8" s="110">
        <v>2026</v>
      </c>
      <c r="I8" s="92"/>
      <c r="J8" s="118"/>
      <c r="K8" s="118"/>
      <c r="L8" s="118"/>
      <c r="M8" s="93"/>
      <c r="N8" s="20">
        <v>2021</v>
      </c>
      <c r="O8" s="9">
        <v>2022</v>
      </c>
      <c r="P8" s="9"/>
      <c r="Q8" s="9"/>
      <c r="R8" s="9"/>
    </row>
    <row r="9" spans="1:18" s="1" customFormat="1" ht="6.75" customHeight="1">
      <c r="A9" s="112"/>
      <c r="B9" s="112"/>
      <c r="C9" s="112"/>
      <c r="D9" s="94"/>
      <c r="E9" s="95"/>
      <c r="F9" s="112"/>
      <c r="G9" s="67"/>
      <c r="H9" s="67"/>
      <c r="I9" s="119"/>
      <c r="J9" s="120"/>
      <c r="K9" s="120"/>
      <c r="L9" s="120"/>
      <c r="M9" s="95"/>
      <c r="N9" s="22"/>
      <c r="O9" s="9"/>
      <c r="P9" s="9"/>
      <c r="Q9" s="9"/>
      <c r="R9" s="9"/>
    </row>
    <row r="10" spans="1:18" s="1" customFormat="1" ht="15" customHeight="1">
      <c r="A10" s="9">
        <v>1</v>
      </c>
      <c r="B10" s="9">
        <v>2</v>
      </c>
      <c r="C10" s="9">
        <v>3</v>
      </c>
      <c r="D10" s="104">
        <v>4</v>
      </c>
      <c r="E10" s="106"/>
      <c r="F10" s="9">
        <v>5</v>
      </c>
      <c r="G10" s="9">
        <v>6</v>
      </c>
      <c r="H10" s="9">
        <v>7</v>
      </c>
      <c r="I10" s="104"/>
      <c r="J10" s="105"/>
      <c r="K10" s="105"/>
      <c r="L10" s="105"/>
      <c r="M10" s="106"/>
      <c r="N10" s="9">
        <v>10</v>
      </c>
      <c r="O10" s="9"/>
      <c r="P10" s="9"/>
      <c r="Q10" s="9"/>
      <c r="R10" s="9">
        <v>8</v>
      </c>
    </row>
    <row r="11" spans="1:18" s="1" customFormat="1" ht="31.5" customHeight="1">
      <c r="A11" s="104" t="s">
        <v>18</v>
      </c>
      <c r="B11" s="121"/>
      <c r="C11" s="121"/>
      <c r="D11" s="121"/>
      <c r="E11" s="121"/>
      <c r="F11" s="121"/>
      <c r="G11" s="121"/>
      <c r="H11" s="121"/>
      <c r="I11" s="121"/>
      <c r="J11" s="121"/>
      <c r="K11" s="121"/>
      <c r="L11" s="121"/>
      <c r="M11" s="121"/>
      <c r="N11" s="121"/>
      <c r="O11" s="121"/>
      <c r="P11" s="121"/>
      <c r="Q11" s="121"/>
      <c r="R11" s="122"/>
    </row>
    <row r="12" spans="1:18" s="1" customFormat="1" ht="51.75" customHeight="1">
      <c r="A12" s="104" t="s">
        <v>19</v>
      </c>
      <c r="B12" s="121"/>
      <c r="C12" s="121"/>
      <c r="D12" s="121"/>
      <c r="E12" s="121"/>
      <c r="F12" s="121"/>
      <c r="G12" s="121"/>
      <c r="H12" s="121"/>
      <c r="I12" s="121"/>
      <c r="J12" s="121"/>
      <c r="K12" s="121"/>
      <c r="L12" s="121"/>
      <c r="M12" s="121"/>
      <c r="N12" s="121"/>
      <c r="O12" s="121"/>
      <c r="P12" s="121"/>
      <c r="Q12" s="121"/>
      <c r="R12" s="122"/>
    </row>
    <row r="13" spans="1:18" s="3" customFormat="1" ht="15" customHeight="1">
      <c r="A13" s="47" t="s">
        <v>25</v>
      </c>
      <c r="B13" s="50" t="s">
        <v>45</v>
      </c>
      <c r="C13" s="10" t="s">
        <v>6</v>
      </c>
      <c r="D13" s="53">
        <v>0</v>
      </c>
      <c r="E13" s="54"/>
      <c r="F13" s="11">
        <v>0</v>
      </c>
      <c r="G13" s="11">
        <v>0</v>
      </c>
      <c r="H13" s="11">
        <v>0</v>
      </c>
      <c r="I13" s="11"/>
      <c r="J13" s="11"/>
      <c r="K13" s="11"/>
      <c r="L13" s="11"/>
      <c r="M13" s="11"/>
      <c r="N13" s="12"/>
      <c r="O13" s="12"/>
      <c r="P13" s="12"/>
      <c r="Q13" s="12"/>
      <c r="R13" s="55" t="s">
        <v>33</v>
      </c>
    </row>
    <row r="14" spans="1:18" s="3" customFormat="1" ht="15" customHeight="1">
      <c r="A14" s="48"/>
      <c r="B14" s="51"/>
      <c r="C14" s="10" t="s">
        <v>2</v>
      </c>
      <c r="D14" s="58">
        <f>E14+F14+G14+H14+I14+J14++K14+L14+M14</f>
        <v>0</v>
      </c>
      <c r="E14" s="59"/>
      <c r="F14" s="19">
        <v>0</v>
      </c>
      <c r="G14" s="13">
        <v>0</v>
      </c>
      <c r="H14" s="19">
        <v>0</v>
      </c>
      <c r="I14" s="13"/>
      <c r="J14" s="13"/>
      <c r="K14" s="13"/>
      <c r="L14" s="13"/>
      <c r="M14" s="13"/>
      <c r="N14" s="12"/>
      <c r="O14" s="12"/>
      <c r="P14" s="12"/>
      <c r="Q14" s="12"/>
      <c r="R14" s="56"/>
    </row>
    <row r="15" spans="1:18" s="3" customFormat="1" ht="15.75">
      <c r="A15" s="48"/>
      <c r="B15" s="51"/>
      <c r="C15" s="12" t="s">
        <v>20</v>
      </c>
      <c r="D15" s="60">
        <f>E15+F15+G15+H15+I15+J15+L15+M15+K15</f>
        <v>119783.6</v>
      </c>
      <c r="E15" s="59"/>
      <c r="F15" s="13">
        <f>F20+F25+F30+F35+F40</f>
        <v>38425.699999999997</v>
      </c>
      <c r="G15" s="13">
        <f>G20+G25+G30+G35+G40</f>
        <v>42014.9</v>
      </c>
      <c r="H15" s="13">
        <f>H22+H27+H32+H37+H42</f>
        <v>39343</v>
      </c>
      <c r="I15" s="13"/>
      <c r="J15" s="13"/>
      <c r="K15" s="13"/>
      <c r="L15" s="13"/>
      <c r="M15" s="13"/>
      <c r="N15" s="12"/>
      <c r="O15" s="12"/>
      <c r="P15" s="12"/>
      <c r="Q15" s="12"/>
      <c r="R15" s="56"/>
    </row>
    <row r="16" spans="1:18" s="3" customFormat="1" ht="15.75">
      <c r="A16" s="48"/>
      <c r="B16" s="51"/>
      <c r="C16" s="12" t="s">
        <v>3</v>
      </c>
      <c r="D16" s="61">
        <f>E16+F16+G16+H16</f>
        <v>0</v>
      </c>
      <c r="E16" s="59"/>
      <c r="F16" s="13">
        <v>0</v>
      </c>
      <c r="G16" s="13">
        <v>0</v>
      </c>
      <c r="H16" s="13">
        <v>0</v>
      </c>
      <c r="I16" s="13"/>
      <c r="J16" s="13"/>
      <c r="K16" s="13"/>
      <c r="L16" s="13"/>
      <c r="M16" s="13"/>
      <c r="N16" s="12"/>
      <c r="O16" s="12"/>
      <c r="P16" s="12"/>
      <c r="Q16" s="12"/>
      <c r="R16" s="56"/>
    </row>
    <row r="17" spans="1:18" s="3" customFormat="1" ht="97.5" customHeight="1">
      <c r="A17" s="49"/>
      <c r="B17" s="52"/>
      <c r="C17" s="14" t="s">
        <v>4</v>
      </c>
      <c r="D17" s="60">
        <f>E17+F17+G17+H17+I17+J17+K17+L17+M17</f>
        <v>119783.6</v>
      </c>
      <c r="E17" s="59"/>
      <c r="F17" s="13">
        <f>F13+F14+F15+F16</f>
        <v>38425.699999999997</v>
      </c>
      <c r="G17" s="13">
        <f>G22+G27+G32+G37+G42</f>
        <v>42014.9</v>
      </c>
      <c r="H17" s="13">
        <f>H13+H14+H15+H16</f>
        <v>39343</v>
      </c>
      <c r="I17" s="13"/>
      <c r="J17" s="13"/>
      <c r="K17" s="13"/>
      <c r="L17" s="13"/>
      <c r="M17" s="13"/>
      <c r="N17" s="12"/>
      <c r="O17" s="12"/>
      <c r="P17" s="12"/>
      <c r="Q17" s="12"/>
      <c r="R17" s="57"/>
    </row>
    <row r="18" spans="1:18" s="3" customFormat="1" ht="15" customHeight="1">
      <c r="A18" s="47" t="s">
        <v>27</v>
      </c>
      <c r="B18" s="50" t="s">
        <v>30</v>
      </c>
      <c r="C18" s="10" t="s">
        <v>6</v>
      </c>
      <c r="D18" s="53">
        <v>0</v>
      </c>
      <c r="E18" s="54"/>
      <c r="F18" s="11">
        <v>0</v>
      </c>
      <c r="G18" s="11">
        <v>0</v>
      </c>
      <c r="H18" s="11">
        <v>0</v>
      </c>
      <c r="I18" s="11"/>
      <c r="J18" s="11"/>
      <c r="K18" s="11"/>
      <c r="L18" s="11"/>
      <c r="M18" s="11"/>
      <c r="N18" s="12"/>
      <c r="O18" s="12"/>
      <c r="P18" s="12"/>
      <c r="Q18" s="12"/>
      <c r="R18" s="55" t="s">
        <v>72</v>
      </c>
    </row>
    <row r="19" spans="1:18" s="3" customFormat="1" ht="15" customHeight="1">
      <c r="A19" s="48"/>
      <c r="B19" s="51"/>
      <c r="C19" s="10" t="s">
        <v>2</v>
      </c>
      <c r="D19" s="58">
        <f>E19+F19+G19+H19+I19+J19++K19+L19+M19</f>
        <v>0</v>
      </c>
      <c r="E19" s="59"/>
      <c r="F19" s="19">
        <v>0</v>
      </c>
      <c r="G19" s="13">
        <v>0</v>
      </c>
      <c r="H19" s="19">
        <v>0</v>
      </c>
      <c r="I19" s="13"/>
      <c r="J19" s="13"/>
      <c r="K19" s="13"/>
      <c r="L19" s="13"/>
      <c r="M19" s="13"/>
      <c r="N19" s="12"/>
      <c r="O19" s="12"/>
      <c r="P19" s="12"/>
      <c r="Q19" s="12"/>
      <c r="R19" s="56"/>
    </row>
    <row r="20" spans="1:18" s="3" customFormat="1" ht="15.75">
      <c r="A20" s="48"/>
      <c r="B20" s="51"/>
      <c r="C20" s="12" t="s">
        <v>20</v>
      </c>
      <c r="D20" s="60">
        <f>E20+F20+G20+H20+I20+J20+L20+M20+K20</f>
        <v>70399.299999999988</v>
      </c>
      <c r="E20" s="59"/>
      <c r="F20" s="13">
        <f>30445-636.5+2213.8</f>
        <v>32022.3</v>
      </c>
      <c r="G20" s="13">
        <f>13753.4+6771</f>
        <v>20524.400000000001</v>
      </c>
      <c r="H20" s="13">
        <v>17852.599999999999</v>
      </c>
      <c r="I20" s="13"/>
      <c r="J20" s="13"/>
      <c r="K20" s="13"/>
      <c r="L20" s="13"/>
      <c r="M20" s="13"/>
      <c r="N20" s="12"/>
      <c r="O20" s="12"/>
      <c r="P20" s="12"/>
      <c r="Q20" s="12"/>
      <c r="R20" s="56"/>
    </row>
    <row r="21" spans="1:18" s="3" customFormat="1" ht="15.75">
      <c r="A21" s="48"/>
      <c r="B21" s="51"/>
      <c r="C21" s="12" t="s">
        <v>3</v>
      </c>
      <c r="D21" s="61">
        <f>E21+F21+G21+H21</f>
        <v>0</v>
      </c>
      <c r="E21" s="59"/>
      <c r="F21" s="13">
        <v>0</v>
      </c>
      <c r="G21" s="13">
        <v>0</v>
      </c>
      <c r="H21" s="13">
        <v>0</v>
      </c>
      <c r="I21" s="13"/>
      <c r="J21" s="13"/>
      <c r="K21" s="13"/>
      <c r="L21" s="13"/>
      <c r="M21" s="13"/>
      <c r="N21" s="12"/>
      <c r="O21" s="12"/>
      <c r="P21" s="12"/>
      <c r="Q21" s="12"/>
      <c r="R21" s="56"/>
    </row>
    <row r="22" spans="1:18" s="3" customFormat="1" ht="82.5" customHeight="1">
      <c r="A22" s="49"/>
      <c r="B22" s="52"/>
      <c r="C22" s="14" t="s">
        <v>4</v>
      </c>
      <c r="D22" s="60">
        <f>E22+F22+G22+H22+I22+J22+K22+L22+M22</f>
        <v>70399.299999999988</v>
      </c>
      <c r="E22" s="59"/>
      <c r="F22" s="13">
        <f>F18+F19+F20+F21</f>
        <v>32022.3</v>
      </c>
      <c r="G22" s="13">
        <f>G18+G19+G20+G21</f>
        <v>20524.400000000001</v>
      </c>
      <c r="H22" s="13">
        <f>H18+H19+H20+H21</f>
        <v>17852.599999999999</v>
      </c>
      <c r="I22" s="13"/>
      <c r="J22" s="13"/>
      <c r="K22" s="13"/>
      <c r="L22" s="13"/>
      <c r="M22" s="13"/>
      <c r="N22" s="12"/>
      <c r="O22" s="12"/>
      <c r="P22" s="12"/>
      <c r="Q22" s="12"/>
      <c r="R22" s="57"/>
    </row>
    <row r="23" spans="1:18" s="3" customFormat="1" ht="15" customHeight="1">
      <c r="A23" s="47" t="s">
        <v>37</v>
      </c>
      <c r="B23" s="50" t="s">
        <v>46</v>
      </c>
      <c r="C23" s="10" t="s">
        <v>6</v>
      </c>
      <c r="D23" s="53">
        <v>0</v>
      </c>
      <c r="E23" s="54"/>
      <c r="F23" s="11">
        <v>0</v>
      </c>
      <c r="G23" s="11">
        <v>0</v>
      </c>
      <c r="H23" s="11">
        <v>0</v>
      </c>
      <c r="I23" s="11"/>
      <c r="J23" s="11"/>
      <c r="K23" s="11"/>
      <c r="L23" s="11"/>
      <c r="M23" s="11"/>
      <c r="N23" s="12"/>
      <c r="O23" s="12"/>
      <c r="P23" s="12"/>
      <c r="Q23" s="12"/>
      <c r="R23" s="55" t="s">
        <v>68</v>
      </c>
    </row>
    <row r="24" spans="1:18" s="3" customFormat="1" ht="15" customHeight="1">
      <c r="A24" s="48"/>
      <c r="B24" s="51"/>
      <c r="C24" s="10" t="s">
        <v>2</v>
      </c>
      <c r="D24" s="58">
        <f>E24+F24+G24+H24+I24+J24++K24+L24+M24</f>
        <v>0</v>
      </c>
      <c r="E24" s="59"/>
      <c r="F24" s="19">
        <v>0</v>
      </c>
      <c r="G24" s="13">
        <v>0</v>
      </c>
      <c r="H24" s="19">
        <v>0</v>
      </c>
      <c r="I24" s="13"/>
      <c r="J24" s="13"/>
      <c r="K24" s="13"/>
      <c r="L24" s="13"/>
      <c r="M24" s="13"/>
      <c r="N24" s="12"/>
      <c r="O24" s="12"/>
      <c r="P24" s="12"/>
      <c r="Q24" s="12"/>
      <c r="R24" s="56"/>
    </row>
    <row r="25" spans="1:18" s="3" customFormat="1" ht="15.75">
      <c r="A25" s="48"/>
      <c r="B25" s="51"/>
      <c r="C25" s="12" t="s">
        <v>20</v>
      </c>
      <c r="D25" s="60">
        <f>E25+F25+G25+H25+I25+J25+L25+M25+K25</f>
        <v>16547.5</v>
      </c>
      <c r="E25" s="59"/>
      <c r="F25" s="13">
        <v>0</v>
      </c>
      <c r="G25" s="13">
        <f>8329-55.2</f>
        <v>8273.7999999999993</v>
      </c>
      <c r="H25" s="13">
        <f>8329-55.3</f>
        <v>8273.7000000000007</v>
      </c>
      <c r="I25" s="13"/>
      <c r="J25" s="13"/>
      <c r="K25" s="13"/>
      <c r="L25" s="13"/>
      <c r="M25" s="13"/>
      <c r="N25" s="12"/>
      <c r="O25" s="12"/>
      <c r="P25" s="12"/>
      <c r="Q25" s="12"/>
      <c r="R25" s="56"/>
    </row>
    <row r="26" spans="1:18" s="3" customFormat="1" ht="15.75">
      <c r="A26" s="48"/>
      <c r="B26" s="51"/>
      <c r="C26" s="12" t="s">
        <v>3</v>
      </c>
      <c r="D26" s="61">
        <f>E26+F26+G26+H26</f>
        <v>0</v>
      </c>
      <c r="E26" s="59"/>
      <c r="F26" s="13">
        <v>0</v>
      </c>
      <c r="G26" s="13">
        <v>0</v>
      </c>
      <c r="H26" s="13">
        <v>0</v>
      </c>
      <c r="I26" s="13"/>
      <c r="J26" s="13"/>
      <c r="K26" s="13"/>
      <c r="L26" s="13"/>
      <c r="M26" s="13"/>
      <c r="N26" s="12"/>
      <c r="O26" s="12"/>
      <c r="P26" s="12"/>
      <c r="Q26" s="12"/>
      <c r="R26" s="56"/>
    </row>
    <row r="27" spans="1:18" s="3" customFormat="1" ht="84" customHeight="1">
      <c r="A27" s="49"/>
      <c r="B27" s="52"/>
      <c r="C27" s="14" t="s">
        <v>4</v>
      </c>
      <c r="D27" s="60">
        <f>E27+F27+G27+H27+I27+J27+K27+L27+M27</f>
        <v>16547.5</v>
      </c>
      <c r="E27" s="59"/>
      <c r="F27" s="13">
        <f>F23+F24+F25+F26</f>
        <v>0</v>
      </c>
      <c r="G27" s="13">
        <f>G23+G24+G25+G26</f>
        <v>8273.7999999999993</v>
      </c>
      <c r="H27" s="13">
        <f>H23+H24+H25+H26</f>
        <v>8273.7000000000007</v>
      </c>
      <c r="I27" s="13"/>
      <c r="J27" s="13"/>
      <c r="K27" s="13"/>
      <c r="L27" s="13"/>
      <c r="M27" s="13"/>
      <c r="N27" s="12"/>
      <c r="O27" s="12"/>
      <c r="P27" s="12"/>
      <c r="Q27" s="12"/>
      <c r="R27" s="57"/>
    </row>
    <row r="28" spans="1:18" s="3" customFormat="1" ht="44.25" customHeight="1">
      <c r="A28" s="62" t="s">
        <v>38</v>
      </c>
      <c r="B28" s="63" t="s">
        <v>35</v>
      </c>
      <c r="C28" s="14" t="s">
        <v>6</v>
      </c>
      <c r="D28" s="41"/>
      <c r="E28" s="43">
        <f>F28+G28+H28</f>
        <v>0</v>
      </c>
      <c r="F28" s="13">
        <v>0</v>
      </c>
      <c r="G28" s="13">
        <v>0</v>
      </c>
      <c r="H28" s="13">
        <v>0</v>
      </c>
      <c r="I28" s="13"/>
      <c r="J28" s="13"/>
      <c r="K28" s="13"/>
      <c r="L28" s="13"/>
      <c r="M28" s="13"/>
      <c r="N28" s="12"/>
      <c r="O28" s="12"/>
      <c r="P28" s="12"/>
      <c r="Q28" s="12"/>
      <c r="R28" s="42" t="s">
        <v>70</v>
      </c>
    </row>
    <row r="29" spans="1:18" s="3" customFormat="1" ht="33" customHeight="1">
      <c r="A29" s="48"/>
      <c r="B29" s="64"/>
      <c r="C29" s="14" t="s">
        <v>2</v>
      </c>
      <c r="D29" s="41"/>
      <c r="E29" s="43">
        <f>F29+G29+H29</f>
        <v>0</v>
      </c>
      <c r="F29" s="13">
        <v>0</v>
      </c>
      <c r="G29" s="13">
        <v>0</v>
      </c>
      <c r="H29" s="13">
        <v>0</v>
      </c>
      <c r="I29" s="13"/>
      <c r="J29" s="13"/>
      <c r="K29" s="13"/>
      <c r="L29" s="13"/>
      <c r="M29" s="13"/>
      <c r="N29" s="12"/>
      <c r="O29" s="12"/>
      <c r="P29" s="12"/>
      <c r="Q29" s="12"/>
      <c r="R29" s="42" t="s">
        <v>71</v>
      </c>
    </row>
    <row r="30" spans="1:18" s="3" customFormat="1" ht="15" customHeight="1">
      <c r="A30" s="48"/>
      <c r="B30" s="64"/>
      <c r="C30" s="14" t="s">
        <v>20</v>
      </c>
      <c r="D30" s="41"/>
      <c r="E30" s="43">
        <f>F30+G30+H30</f>
        <v>3457.3999999999996</v>
      </c>
      <c r="F30" s="13">
        <v>0</v>
      </c>
      <c r="G30" s="13">
        <f>3980.2-2251.5</f>
        <v>1728.6999999999998</v>
      </c>
      <c r="H30" s="13">
        <f>3980.2-2251.5</f>
        <v>1728.6999999999998</v>
      </c>
      <c r="I30" s="13"/>
      <c r="J30" s="13"/>
      <c r="K30" s="13"/>
      <c r="L30" s="13"/>
      <c r="M30" s="13"/>
      <c r="N30" s="12"/>
      <c r="O30" s="12"/>
      <c r="P30" s="12"/>
      <c r="Q30" s="12"/>
      <c r="R30" s="42"/>
    </row>
    <row r="31" spans="1:18" s="3" customFormat="1" ht="20.25" customHeight="1">
      <c r="A31" s="48"/>
      <c r="B31" s="64"/>
      <c r="C31" s="14" t="s">
        <v>3</v>
      </c>
      <c r="D31" s="41"/>
      <c r="E31" s="43">
        <f>F31+G31+H31</f>
        <v>0</v>
      </c>
      <c r="F31" s="13">
        <v>0</v>
      </c>
      <c r="G31" s="13">
        <v>0</v>
      </c>
      <c r="H31" s="13">
        <v>0</v>
      </c>
      <c r="I31" s="13"/>
      <c r="J31" s="13"/>
      <c r="K31" s="13"/>
      <c r="L31" s="13"/>
      <c r="M31" s="13"/>
      <c r="N31" s="12"/>
      <c r="O31" s="12"/>
      <c r="P31" s="12"/>
      <c r="Q31" s="12"/>
      <c r="R31" s="42"/>
    </row>
    <row r="32" spans="1:18" s="3" customFormat="1" ht="43.5" customHeight="1">
      <c r="A32" s="49"/>
      <c r="B32" s="65"/>
      <c r="C32" s="14" t="s">
        <v>4</v>
      </c>
      <c r="D32" s="41"/>
      <c r="E32" s="43">
        <f>F32+G32+H32</f>
        <v>3457.3999999999996</v>
      </c>
      <c r="F32" s="13">
        <f>F28+F29+F30+F31</f>
        <v>0</v>
      </c>
      <c r="G32" s="13">
        <f>G28+G29+G30+G31</f>
        <v>1728.6999999999998</v>
      </c>
      <c r="H32" s="13">
        <f>H28+H29+H30+H31</f>
        <v>1728.6999999999998</v>
      </c>
      <c r="I32" s="13"/>
      <c r="J32" s="13"/>
      <c r="K32" s="13"/>
      <c r="L32" s="13"/>
      <c r="M32" s="13"/>
      <c r="N32" s="12"/>
      <c r="O32" s="12"/>
      <c r="P32" s="12"/>
      <c r="Q32" s="12"/>
      <c r="R32" s="42"/>
    </row>
    <row r="33" spans="1:18" s="3" customFormat="1" ht="15" customHeight="1">
      <c r="A33" s="47" t="s">
        <v>39</v>
      </c>
      <c r="B33" s="50" t="s">
        <v>26</v>
      </c>
      <c r="C33" s="10" t="s">
        <v>6</v>
      </c>
      <c r="D33" s="53">
        <v>0</v>
      </c>
      <c r="E33" s="54"/>
      <c r="F33" s="11">
        <v>0</v>
      </c>
      <c r="G33" s="11">
        <v>0</v>
      </c>
      <c r="H33" s="11">
        <v>0</v>
      </c>
      <c r="I33" s="11"/>
      <c r="J33" s="11"/>
      <c r="K33" s="11"/>
      <c r="L33" s="11"/>
      <c r="M33" s="11"/>
      <c r="N33" s="12"/>
      <c r="O33" s="12"/>
      <c r="P33" s="12"/>
      <c r="Q33" s="12"/>
      <c r="R33" s="55" t="s">
        <v>67</v>
      </c>
    </row>
    <row r="34" spans="1:18" s="3" customFormat="1" ht="15" customHeight="1">
      <c r="A34" s="48"/>
      <c r="B34" s="51"/>
      <c r="C34" s="10" t="s">
        <v>2</v>
      </c>
      <c r="D34" s="58">
        <f>E34+F34+G34+H34+I34+J34++K34+L34+M34</f>
        <v>0</v>
      </c>
      <c r="E34" s="59"/>
      <c r="F34" s="19">
        <v>0</v>
      </c>
      <c r="G34" s="13">
        <v>0</v>
      </c>
      <c r="H34" s="19">
        <v>0</v>
      </c>
      <c r="I34" s="13"/>
      <c r="J34" s="13"/>
      <c r="K34" s="13"/>
      <c r="L34" s="13"/>
      <c r="M34" s="13"/>
      <c r="N34" s="12"/>
      <c r="O34" s="12"/>
      <c r="P34" s="12"/>
      <c r="Q34" s="12"/>
      <c r="R34" s="56"/>
    </row>
    <row r="35" spans="1:18" s="3" customFormat="1" ht="15.75">
      <c r="A35" s="48"/>
      <c r="B35" s="51"/>
      <c r="C35" s="12" t="s">
        <v>20</v>
      </c>
      <c r="D35" s="60">
        <f>E35+F35+G35+H35+I35+J35+L35+M35+K35</f>
        <v>21660.5</v>
      </c>
      <c r="E35" s="59"/>
      <c r="F35" s="13">
        <f>6350.7</f>
        <v>6350.7</v>
      </c>
      <c r="G35" s="13">
        <f>8316.8-661.9</f>
        <v>7654.9</v>
      </c>
      <c r="H35" s="13">
        <f>8316.8-661.9</f>
        <v>7654.9</v>
      </c>
      <c r="I35" s="13"/>
      <c r="J35" s="13"/>
      <c r="K35" s="13"/>
      <c r="L35" s="13"/>
      <c r="M35" s="13"/>
      <c r="N35" s="12"/>
      <c r="O35" s="12"/>
      <c r="P35" s="12"/>
      <c r="Q35" s="12"/>
      <c r="R35" s="56"/>
    </row>
    <row r="36" spans="1:18" s="3" customFormat="1" ht="15.75">
      <c r="A36" s="48"/>
      <c r="B36" s="51"/>
      <c r="C36" s="12" t="s">
        <v>3</v>
      </c>
      <c r="D36" s="61">
        <f>E36+F36+G36+H36</f>
        <v>0</v>
      </c>
      <c r="E36" s="59"/>
      <c r="F36" s="13">
        <v>0</v>
      </c>
      <c r="G36" s="13">
        <v>0</v>
      </c>
      <c r="H36" s="13">
        <v>0</v>
      </c>
      <c r="I36" s="13"/>
      <c r="J36" s="13"/>
      <c r="K36" s="13"/>
      <c r="L36" s="13"/>
      <c r="M36" s="13"/>
      <c r="N36" s="12"/>
      <c r="O36" s="12"/>
      <c r="P36" s="12"/>
      <c r="Q36" s="12"/>
      <c r="R36" s="56"/>
    </row>
    <row r="37" spans="1:18" s="3" customFormat="1" ht="131.25" customHeight="1">
      <c r="A37" s="49"/>
      <c r="B37" s="52"/>
      <c r="C37" s="14" t="s">
        <v>4</v>
      </c>
      <c r="D37" s="60">
        <f>E37+F37+G37+H37+I37+J37+K37+L37+M37</f>
        <v>21660.5</v>
      </c>
      <c r="E37" s="59"/>
      <c r="F37" s="13">
        <f>F33+F34+F35+F36</f>
        <v>6350.7</v>
      </c>
      <c r="G37" s="13">
        <f>G33+G34+G35+G36</f>
        <v>7654.9</v>
      </c>
      <c r="H37" s="13">
        <f>H33+H34+H35+H36</f>
        <v>7654.9</v>
      </c>
      <c r="I37" s="13"/>
      <c r="J37" s="13"/>
      <c r="K37" s="13"/>
      <c r="L37" s="13"/>
      <c r="M37" s="13"/>
      <c r="N37" s="12"/>
      <c r="O37" s="12"/>
      <c r="P37" s="12"/>
      <c r="Q37" s="12"/>
      <c r="R37" s="57"/>
    </row>
    <row r="38" spans="1:18" s="3" customFormat="1" ht="15" customHeight="1">
      <c r="A38" s="47" t="s">
        <v>40</v>
      </c>
      <c r="B38" s="50" t="s">
        <v>34</v>
      </c>
      <c r="C38" s="10" t="s">
        <v>6</v>
      </c>
      <c r="D38" s="53">
        <v>0</v>
      </c>
      <c r="E38" s="54"/>
      <c r="F38" s="11">
        <v>0</v>
      </c>
      <c r="G38" s="11">
        <v>0</v>
      </c>
      <c r="H38" s="11">
        <v>0</v>
      </c>
      <c r="I38" s="11"/>
      <c r="J38" s="11"/>
      <c r="K38" s="11"/>
      <c r="L38" s="11"/>
      <c r="M38" s="11"/>
      <c r="N38" s="12"/>
      <c r="O38" s="12"/>
      <c r="P38" s="12"/>
      <c r="Q38" s="12"/>
      <c r="R38" s="55" t="s">
        <v>69</v>
      </c>
    </row>
    <row r="39" spans="1:18" s="3" customFormat="1" ht="15" customHeight="1">
      <c r="A39" s="48"/>
      <c r="B39" s="51"/>
      <c r="C39" s="10" t="s">
        <v>2</v>
      </c>
      <c r="D39" s="58">
        <f>E39+F39+G39+H39+I39+J39++K39+L39+M39</f>
        <v>0</v>
      </c>
      <c r="E39" s="59"/>
      <c r="F39" s="19">
        <v>0</v>
      </c>
      <c r="G39" s="13">
        <v>0</v>
      </c>
      <c r="H39" s="19">
        <v>0</v>
      </c>
      <c r="I39" s="13"/>
      <c r="J39" s="13"/>
      <c r="K39" s="13"/>
      <c r="L39" s="13"/>
      <c r="M39" s="13"/>
      <c r="N39" s="12"/>
      <c r="O39" s="12"/>
      <c r="P39" s="12"/>
      <c r="Q39" s="12"/>
      <c r="R39" s="56"/>
    </row>
    <row r="40" spans="1:18" s="3" customFormat="1" ht="15.75">
      <c r="A40" s="48"/>
      <c r="B40" s="51"/>
      <c r="C40" s="12" t="s">
        <v>20</v>
      </c>
      <c r="D40" s="60">
        <f>E40+F40+G40+H40+I40+J40+L40+M40+K40</f>
        <v>7718.9</v>
      </c>
      <c r="E40" s="59"/>
      <c r="F40" s="13">
        <v>52.7</v>
      </c>
      <c r="G40" s="13">
        <f>3943.4-110.3</f>
        <v>3833.1</v>
      </c>
      <c r="H40" s="13">
        <f>3943.4-110.3</f>
        <v>3833.1</v>
      </c>
      <c r="I40" s="13"/>
      <c r="J40" s="13"/>
      <c r="K40" s="13"/>
      <c r="L40" s="13"/>
      <c r="M40" s="13"/>
      <c r="N40" s="12"/>
      <c r="O40" s="12"/>
      <c r="P40" s="12"/>
      <c r="Q40" s="12"/>
      <c r="R40" s="56"/>
    </row>
    <row r="41" spans="1:18" s="3" customFormat="1" ht="15.75">
      <c r="A41" s="48"/>
      <c r="B41" s="51"/>
      <c r="C41" s="12" t="s">
        <v>3</v>
      </c>
      <c r="D41" s="61">
        <f>E41+F41+G41+H41</f>
        <v>0</v>
      </c>
      <c r="E41" s="59"/>
      <c r="F41" s="13">
        <v>0</v>
      </c>
      <c r="G41" s="13">
        <v>0</v>
      </c>
      <c r="H41" s="13">
        <v>0</v>
      </c>
      <c r="I41" s="13"/>
      <c r="J41" s="13"/>
      <c r="K41" s="13"/>
      <c r="L41" s="13"/>
      <c r="M41" s="13"/>
      <c r="N41" s="12"/>
      <c r="O41" s="12"/>
      <c r="P41" s="12"/>
      <c r="Q41" s="12"/>
      <c r="R41" s="56"/>
    </row>
    <row r="42" spans="1:18" s="3" customFormat="1" ht="62.25" customHeight="1">
      <c r="A42" s="49"/>
      <c r="B42" s="52"/>
      <c r="C42" s="14" t="s">
        <v>4</v>
      </c>
      <c r="D42" s="60">
        <f>E42+F42+G42+H42+I42+J42+K42+L42+M42</f>
        <v>7718.9</v>
      </c>
      <c r="E42" s="59"/>
      <c r="F42" s="13">
        <f>F38+F39+F40+F41</f>
        <v>52.7</v>
      </c>
      <c r="G42" s="13">
        <f>G38+G39+G40+G41</f>
        <v>3833.1</v>
      </c>
      <c r="H42" s="13">
        <f>H38+H39+H40+H41</f>
        <v>3833.1</v>
      </c>
      <c r="I42" s="13"/>
      <c r="J42" s="13"/>
      <c r="K42" s="13"/>
      <c r="L42" s="13"/>
      <c r="M42" s="13"/>
      <c r="N42" s="12"/>
      <c r="O42" s="12"/>
      <c r="P42" s="12"/>
      <c r="Q42" s="12"/>
      <c r="R42" s="57"/>
    </row>
    <row r="43" spans="1:18" s="3" customFormat="1" ht="15" customHeight="1">
      <c r="A43" s="47" t="s">
        <v>48</v>
      </c>
      <c r="B43" s="50" t="s">
        <v>45</v>
      </c>
      <c r="C43" s="10" t="s">
        <v>6</v>
      </c>
      <c r="D43" s="53">
        <v>0</v>
      </c>
      <c r="E43" s="54"/>
      <c r="F43" s="11">
        <v>0</v>
      </c>
      <c r="G43" s="11">
        <v>0</v>
      </c>
      <c r="H43" s="11">
        <v>0</v>
      </c>
      <c r="I43" s="11"/>
      <c r="J43" s="11"/>
      <c r="K43" s="11"/>
      <c r="L43" s="11"/>
      <c r="M43" s="11"/>
      <c r="N43" s="12"/>
      <c r="O43" s="12"/>
      <c r="P43" s="12"/>
      <c r="Q43" s="12"/>
      <c r="R43" s="55" t="s">
        <v>66</v>
      </c>
    </row>
    <row r="44" spans="1:18" s="3" customFormat="1" ht="15" customHeight="1">
      <c r="A44" s="48"/>
      <c r="B44" s="51"/>
      <c r="C44" s="10" t="s">
        <v>2</v>
      </c>
      <c r="D44" s="58">
        <f>E44+F44+G44+H44+I44+J44++K44+L44+M44</f>
        <v>0</v>
      </c>
      <c r="E44" s="59"/>
      <c r="F44" s="19">
        <v>0</v>
      </c>
      <c r="G44" s="13">
        <v>0</v>
      </c>
      <c r="H44" s="19">
        <v>0</v>
      </c>
      <c r="I44" s="13"/>
      <c r="J44" s="13"/>
      <c r="K44" s="13"/>
      <c r="L44" s="13"/>
      <c r="M44" s="13"/>
      <c r="N44" s="12"/>
      <c r="O44" s="12"/>
      <c r="P44" s="12"/>
      <c r="Q44" s="12"/>
      <c r="R44" s="56"/>
    </row>
    <row r="45" spans="1:18" s="3" customFormat="1" ht="15.75">
      <c r="A45" s="48"/>
      <c r="B45" s="51"/>
      <c r="C45" s="12" t="s">
        <v>20</v>
      </c>
      <c r="D45" s="60">
        <f>E45+F45+G45+H45+I45+J45+L45+M45+K45</f>
        <v>6157.8</v>
      </c>
      <c r="E45" s="59"/>
      <c r="F45" s="13">
        <f>F50+F55+F60+F65</f>
        <v>0</v>
      </c>
      <c r="G45" s="13">
        <f>G50+G55+G60+G65</f>
        <v>3078.9</v>
      </c>
      <c r="H45" s="13">
        <f>H52+H57+H62+H67</f>
        <v>3078.9</v>
      </c>
      <c r="I45" s="13"/>
      <c r="J45" s="13"/>
      <c r="K45" s="13"/>
      <c r="L45" s="13"/>
      <c r="M45" s="13"/>
      <c r="N45" s="12"/>
      <c r="O45" s="12"/>
      <c r="P45" s="12"/>
      <c r="Q45" s="12"/>
      <c r="R45" s="56"/>
    </row>
    <row r="46" spans="1:18" s="3" customFormat="1" ht="15.75">
      <c r="A46" s="48"/>
      <c r="B46" s="51"/>
      <c r="C46" s="12" t="s">
        <v>3</v>
      </c>
      <c r="D46" s="61">
        <f>E46+F46+G46+H46</f>
        <v>0</v>
      </c>
      <c r="E46" s="59"/>
      <c r="F46" s="13">
        <v>0</v>
      </c>
      <c r="G46" s="13">
        <v>0</v>
      </c>
      <c r="H46" s="13">
        <v>0</v>
      </c>
      <c r="I46" s="13"/>
      <c r="J46" s="13"/>
      <c r="K46" s="13"/>
      <c r="L46" s="13"/>
      <c r="M46" s="13"/>
      <c r="N46" s="12"/>
      <c r="O46" s="12"/>
      <c r="P46" s="12"/>
      <c r="Q46" s="12"/>
      <c r="R46" s="56"/>
    </row>
    <row r="47" spans="1:18" s="3" customFormat="1" ht="97.5" customHeight="1">
      <c r="A47" s="49"/>
      <c r="B47" s="52"/>
      <c r="C47" s="14" t="s">
        <v>4</v>
      </c>
      <c r="D47" s="60">
        <f>E47+F47+G47+H47+I47+J47+K47+L47+M47</f>
        <v>6157.8</v>
      </c>
      <c r="E47" s="59"/>
      <c r="F47" s="13">
        <f>F43+F44+F45+F46</f>
        <v>0</v>
      </c>
      <c r="G47" s="13">
        <f>G52+G57+G62+G67</f>
        <v>3078.9</v>
      </c>
      <c r="H47" s="13">
        <f>H43+H44+H45+H46</f>
        <v>3078.9</v>
      </c>
      <c r="I47" s="13"/>
      <c r="J47" s="13"/>
      <c r="K47" s="13"/>
      <c r="L47" s="13"/>
      <c r="M47" s="13"/>
      <c r="N47" s="12"/>
      <c r="O47" s="12"/>
      <c r="P47" s="12"/>
      <c r="Q47" s="12"/>
      <c r="R47" s="57"/>
    </row>
    <row r="48" spans="1:18" s="3" customFormat="1" ht="15" customHeight="1">
      <c r="A48" s="47" t="s">
        <v>65</v>
      </c>
      <c r="B48" s="50" t="s">
        <v>46</v>
      </c>
      <c r="C48" s="10" t="s">
        <v>6</v>
      </c>
      <c r="D48" s="53">
        <v>0</v>
      </c>
      <c r="E48" s="54"/>
      <c r="F48" s="11">
        <v>0</v>
      </c>
      <c r="G48" s="11">
        <v>0</v>
      </c>
      <c r="H48" s="11">
        <v>0</v>
      </c>
      <c r="I48" s="11"/>
      <c r="J48" s="11"/>
      <c r="K48" s="11"/>
      <c r="L48" s="11"/>
      <c r="M48" s="11"/>
      <c r="N48" s="12"/>
      <c r="O48" s="12"/>
      <c r="P48" s="12"/>
      <c r="Q48" s="12"/>
      <c r="R48" s="55" t="s">
        <v>52</v>
      </c>
    </row>
    <row r="49" spans="1:18" s="3" customFormat="1" ht="15" customHeight="1">
      <c r="A49" s="48"/>
      <c r="B49" s="51"/>
      <c r="C49" s="10" t="s">
        <v>2</v>
      </c>
      <c r="D49" s="58">
        <f>E49+F49+G49+H49+I49+J49++K49+L49+M49</f>
        <v>0</v>
      </c>
      <c r="E49" s="59"/>
      <c r="F49" s="19">
        <v>0</v>
      </c>
      <c r="G49" s="13">
        <v>0</v>
      </c>
      <c r="H49" s="19">
        <v>0</v>
      </c>
      <c r="I49" s="13"/>
      <c r="J49" s="13"/>
      <c r="K49" s="13"/>
      <c r="L49" s="13"/>
      <c r="M49" s="13"/>
      <c r="N49" s="12"/>
      <c r="O49" s="12"/>
      <c r="P49" s="12"/>
      <c r="Q49" s="12"/>
      <c r="R49" s="56"/>
    </row>
    <row r="50" spans="1:18" s="3" customFormat="1" ht="15.75">
      <c r="A50" s="48"/>
      <c r="B50" s="51"/>
      <c r="C50" s="12" t="s">
        <v>20</v>
      </c>
      <c r="D50" s="60">
        <f>E50+F50+G50+H50+I50+J50+L50+M50+K50</f>
        <v>110.4</v>
      </c>
      <c r="E50" s="59"/>
      <c r="F50" s="13">
        <v>0</v>
      </c>
      <c r="G50" s="13">
        <v>55.2</v>
      </c>
      <c r="H50" s="13">
        <v>55.2</v>
      </c>
      <c r="I50" s="13"/>
      <c r="J50" s="13"/>
      <c r="K50" s="13"/>
      <c r="L50" s="13"/>
      <c r="M50" s="13"/>
      <c r="N50" s="12"/>
      <c r="O50" s="12"/>
      <c r="P50" s="12"/>
      <c r="Q50" s="12"/>
      <c r="R50" s="56"/>
    </row>
    <row r="51" spans="1:18" s="3" customFormat="1" ht="15.75">
      <c r="A51" s="48"/>
      <c r="B51" s="51"/>
      <c r="C51" s="12" t="s">
        <v>3</v>
      </c>
      <c r="D51" s="61">
        <f>E51+F51+G51+H51</f>
        <v>0</v>
      </c>
      <c r="E51" s="59"/>
      <c r="F51" s="13">
        <v>0</v>
      </c>
      <c r="G51" s="13">
        <v>0</v>
      </c>
      <c r="H51" s="13">
        <v>0</v>
      </c>
      <c r="I51" s="13"/>
      <c r="J51" s="13"/>
      <c r="K51" s="13"/>
      <c r="L51" s="13"/>
      <c r="M51" s="13"/>
      <c r="N51" s="12"/>
      <c r="O51" s="12"/>
      <c r="P51" s="12"/>
      <c r="Q51" s="12"/>
      <c r="R51" s="56"/>
    </row>
    <row r="52" spans="1:18" s="3" customFormat="1" ht="84" customHeight="1">
      <c r="A52" s="49"/>
      <c r="B52" s="52"/>
      <c r="C52" s="14" t="s">
        <v>4</v>
      </c>
      <c r="D52" s="60">
        <f>E52+F52+G52+H52+I52+J52+K52+L52+M52</f>
        <v>110.4</v>
      </c>
      <c r="E52" s="59"/>
      <c r="F52" s="13">
        <f>F48+F49+F50+F51</f>
        <v>0</v>
      </c>
      <c r="G52" s="13">
        <f>G48+G49+G50+G51</f>
        <v>55.2</v>
      </c>
      <c r="H52" s="13">
        <f>H48+H49+H50+H51</f>
        <v>55.2</v>
      </c>
      <c r="I52" s="13"/>
      <c r="J52" s="13"/>
      <c r="K52" s="13"/>
      <c r="L52" s="13"/>
      <c r="M52" s="13"/>
      <c r="N52" s="12"/>
      <c r="O52" s="12"/>
      <c r="P52" s="12"/>
      <c r="Q52" s="12"/>
      <c r="R52" s="57"/>
    </row>
    <row r="53" spans="1:18" s="3" customFormat="1" ht="44.25" customHeight="1">
      <c r="A53" s="47" t="s">
        <v>49</v>
      </c>
      <c r="B53" s="63" t="s">
        <v>35</v>
      </c>
      <c r="C53" s="14" t="s">
        <v>6</v>
      </c>
      <c r="D53" s="41"/>
      <c r="E53" s="43">
        <f>F53+G53+H53</f>
        <v>0</v>
      </c>
      <c r="F53" s="13">
        <v>0</v>
      </c>
      <c r="G53" s="13">
        <v>0</v>
      </c>
      <c r="H53" s="13">
        <v>0</v>
      </c>
      <c r="I53" s="13"/>
      <c r="J53" s="13"/>
      <c r="K53" s="13"/>
      <c r="L53" s="13"/>
      <c r="M53" s="13"/>
      <c r="N53" s="12"/>
      <c r="O53" s="12"/>
      <c r="P53" s="12"/>
      <c r="Q53" s="12"/>
      <c r="R53" s="42" t="s">
        <v>54</v>
      </c>
    </row>
    <row r="54" spans="1:18" s="3" customFormat="1" ht="33" customHeight="1">
      <c r="A54" s="48"/>
      <c r="B54" s="64"/>
      <c r="C54" s="14" t="s">
        <v>2</v>
      </c>
      <c r="D54" s="41"/>
      <c r="E54" s="43">
        <f>F54+G54+H54</f>
        <v>0</v>
      </c>
      <c r="F54" s="13">
        <v>0</v>
      </c>
      <c r="G54" s="13">
        <v>0</v>
      </c>
      <c r="H54" s="13">
        <v>0</v>
      </c>
      <c r="I54" s="13"/>
      <c r="J54" s="13"/>
      <c r="K54" s="13"/>
      <c r="L54" s="13"/>
      <c r="M54" s="13"/>
      <c r="N54" s="12"/>
      <c r="O54" s="12"/>
      <c r="P54" s="12"/>
      <c r="Q54" s="12"/>
      <c r="R54" s="42" t="s">
        <v>53</v>
      </c>
    </row>
    <row r="55" spans="1:18" s="3" customFormat="1" ht="15" customHeight="1">
      <c r="A55" s="48"/>
      <c r="B55" s="64"/>
      <c r="C55" s="14" t="s">
        <v>20</v>
      </c>
      <c r="D55" s="41"/>
      <c r="E55" s="43">
        <f>F55+G55+H55</f>
        <v>4503</v>
      </c>
      <c r="F55" s="13">
        <v>0</v>
      </c>
      <c r="G55" s="13">
        <v>2251.5</v>
      </c>
      <c r="H55" s="13">
        <v>2251.5</v>
      </c>
      <c r="I55" s="13"/>
      <c r="J55" s="13"/>
      <c r="K55" s="13"/>
      <c r="L55" s="13"/>
      <c r="M55" s="13"/>
      <c r="N55" s="12"/>
      <c r="O55" s="12"/>
      <c r="P55" s="12"/>
      <c r="Q55" s="12"/>
      <c r="R55" s="42"/>
    </row>
    <row r="56" spans="1:18" s="3" customFormat="1" ht="20.25" customHeight="1">
      <c r="A56" s="48"/>
      <c r="B56" s="64"/>
      <c r="C56" s="14" t="s">
        <v>3</v>
      </c>
      <c r="D56" s="41"/>
      <c r="E56" s="43">
        <f>F56+G56+H56</f>
        <v>0</v>
      </c>
      <c r="F56" s="13">
        <v>0</v>
      </c>
      <c r="G56" s="13">
        <v>0</v>
      </c>
      <c r="H56" s="13">
        <v>0</v>
      </c>
      <c r="I56" s="13"/>
      <c r="J56" s="13"/>
      <c r="K56" s="13"/>
      <c r="L56" s="13"/>
      <c r="M56" s="13"/>
      <c r="N56" s="12"/>
      <c r="O56" s="12"/>
      <c r="P56" s="12"/>
      <c r="Q56" s="12"/>
      <c r="R56" s="42"/>
    </row>
    <row r="57" spans="1:18" s="3" customFormat="1" ht="43.5" customHeight="1">
      <c r="A57" s="49"/>
      <c r="B57" s="65"/>
      <c r="C57" s="14" t="s">
        <v>4</v>
      </c>
      <c r="D57" s="41"/>
      <c r="E57" s="43">
        <f>F57+G57+H57</f>
        <v>4503</v>
      </c>
      <c r="F57" s="13">
        <f>F53+F54+F55+F56</f>
        <v>0</v>
      </c>
      <c r="G57" s="13">
        <f>G53+G54+G55+G56</f>
        <v>2251.5</v>
      </c>
      <c r="H57" s="13">
        <f>H53+H54+H55+H56</f>
        <v>2251.5</v>
      </c>
      <c r="I57" s="13"/>
      <c r="J57" s="13"/>
      <c r="K57" s="13"/>
      <c r="L57" s="13"/>
      <c r="M57" s="13"/>
      <c r="N57" s="12"/>
      <c r="O57" s="12"/>
      <c r="P57" s="12"/>
      <c r="Q57" s="12"/>
      <c r="R57" s="42"/>
    </row>
    <row r="58" spans="1:18" s="3" customFormat="1" ht="15" customHeight="1">
      <c r="A58" s="47" t="s">
        <v>50</v>
      </c>
      <c r="B58" s="50" t="s">
        <v>26</v>
      </c>
      <c r="C58" s="10" t="s">
        <v>6</v>
      </c>
      <c r="D58" s="53">
        <v>0</v>
      </c>
      <c r="E58" s="54"/>
      <c r="F58" s="11">
        <v>0</v>
      </c>
      <c r="G58" s="11">
        <v>0</v>
      </c>
      <c r="H58" s="11">
        <v>0</v>
      </c>
      <c r="I58" s="11"/>
      <c r="J58" s="11"/>
      <c r="K58" s="11"/>
      <c r="L58" s="11"/>
      <c r="M58" s="11"/>
      <c r="N58" s="12"/>
      <c r="O58" s="12"/>
      <c r="P58" s="12"/>
      <c r="Q58" s="12"/>
      <c r="R58" s="55" t="s">
        <v>55</v>
      </c>
    </row>
    <row r="59" spans="1:18" s="3" customFormat="1" ht="15" customHeight="1">
      <c r="A59" s="48"/>
      <c r="B59" s="51"/>
      <c r="C59" s="10" t="s">
        <v>2</v>
      </c>
      <c r="D59" s="58">
        <f>E59+F59+G59+H59+I59+J59++K59+L59+M59</f>
        <v>0</v>
      </c>
      <c r="E59" s="59"/>
      <c r="F59" s="19">
        <v>0</v>
      </c>
      <c r="G59" s="13">
        <v>0</v>
      </c>
      <c r="H59" s="19">
        <v>0</v>
      </c>
      <c r="I59" s="13"/>
      <c r="J59" s="13"/>
      <c r="K59" s="13"/>
      <c r="L59" s="13"/>
      <c r="M59" s="13"/>
      <c r="N59" s="12"/>
      <c r="O59" s="12"/>
      <c r="P59" s="12"/>
      <c r="Q59" s="12"/>
      <c r="R59" s="56"/>
    </row>
    <row r="60" spans="1:18" s="3" customFormat="1" ht="15.75">
      <c r="A60" s="48"/>
      <c r="B60" s="51"/>
      <c r="C60" s="12" t="s">
        <v>20</v>
      </c>
      <c r="D60" s="60">
        <f>E60+F60+G60+H60+I60+J60+L60+M60+K60</f>
        <v>1323.8</v>
      </c>
      <c r="E60" s="59"/>
      <c r="F60" s="13">
        <v>0</v>
      </c>
      <c r="G60" s="13">
        <v>661.9</v>
      </c>
      <c r="H60" s="13">
        <v>661.9</v>
      </c>
      <c r="I60" s="13"/>
      <c r="J60" s="13"/>
      <c r="K60" s="13"/>
      <c r="L60" s="13"/>
      <c r="M60" s="13"/>
      <c r="N60" s="12"/>
      <c r="O60" s="12"/>
      <c r="P60" s="12"/>
      <c r="Q60" s="12"/>
      <c r="R60" s="56"/>
    </row>
    <row r="61" spans="1:18" s="3" customFormat="1" ht="15.75">
      <c r="A61" s="48"/>
      <c r="B61" s="51"/>
      <c r="C61" s="12" t="s">
        <v>3</v>
      </c>
      <c r="D61" s="61">
        <f>E61+F61+G61+H61</f>
        <v>0</v>
      </c>
      <c r="E61" s="59"/>
      <c r="F61" s="13">
        <v>0</v>
      </c>
      <c r="G61" s="13">
        <v>0</v>
      </c>
      <c r="H61" s="13">
        <v>0</v>
      </c>
      <c r="I61" s="13"/>
      <c r="J61" s="13"/>
      <c r="K61" s="13"/>
      <c r="L61" s="13"/>
      <c r="M61" s="13"/>
      <c r="N61" s="12"/>
      <c r="O61" s="12"/>
      <c r="P61" s="12"/>
      <c r="Q61" s="12"/>
      <c r="R61" s="56"/>
    </row>
    <row r="62" spans="1:18" s="3" customFormat="1" ht="131.25" customHeight="1">
      <c r="A62" s="49"/>
      <c r="B62" s="52"/>
      <c r="C62" s="14" t="s">
        <v>4</v>
      </c>
      <c r="D62" s="60">
        <f>E62+F62+G62+H62+I62+J62+K62+L62+M62</f>
        <v>1323.8</v>
      </c>
      <c r="E62" s="59"/>
      <c r="F62" s="13">
        <f>F58+F59+F60+F61</f>
        <v>0</v>
      </c>
      <c r="G62" s="13">
        <f>G58+G59+G60+G61</f>
        <v>661.9</v>
      </c>
      <c r="H62" s="13">
        <f>H58+H59+H60+H61</f>
        <v>661.9</v>
      </c>
      <c r="I62" s="13"/>
      <c r="J62" s="13"/>
      <c r="K62" s="13"/>
      <c r="L62" s="13"/>
      <c r="M62" s="13"/>
      <c r="N62" s="12"/>
      <c r="O62" s="12"/>
      <c r="P62" s="12"/>
      <c r="Q62" s="12"/>
      <c r="R62" s="57"/>
    </row>
    <row r="63" spans="1:18" s="3" customFormat="1" ht="15" customHeight="1">
      <c r="A63" s="47" t="s">
        <v>51</v>
      </c>
      <c r="B63" s="50" t="s">
        <v>34</v>
      </c>
      <c r="C63" s="10" t="s">
        <v>6</v>
      </c>
      <c r="D63" s="53">
        <v>0</v>
      </c>
      <c r="E63" s="54"/>
      <c r="F63" s="11">
        <v>0</v>
      </c>
      <c r="G63" s="11">
        <v>0</v>
      </c>
      <c r="H63" s="11">
        <v>0</v>
      </c>
      <c r="I63" s="11"/>
      <c r="J63" s="11"/>
      <c r="K63" s="11"/>
      <c r="L63" s="11"/>
      <c r="M63" s="11"/>
      <c r="N63" s="12"/>
      <c r="O63" s="12"/>
      <c r="P63" s="12"/>
      <c r="Q63" s="12"/>
      <c r="R63" s="55" t="s">
        <v>36</v>
      </c>
    </row>
    <row r="64" spans="1:18" s="3" customFormat="1" ht="15" customHeight="1">
      <c r="A64" s="48"/>
      <c r="B64" s="51"/>
      <c r="C64" s="10" t="s">
        <v>2</v>
      </c>
      <c r="D64" s="58">
        <f>E64+F64+G64+H64+I64+J64++K64+L64+M64</f>
        <v>0</v>
      </c>
      <c r="E64" s="59"/>
      <c r="F64" s="19">
        <v>0</v>
      </c>
      <c r="G64" s="13">
        <v>0</v>
      </c>
      <c r="H64" s="19">
        <v>0</v>
      </c>
      <c r="I64" s="13"/>
      <c r="J64" s="13"/>
      <c r="K64" s="13"/>
      <c r="L64" s="13"/>
      <c r="M64" s="13"/>
      <c r="N64" s="12"/>
      <c r="O64" s="12"/>
      <c r="P64" s="12"/>
      <c r="Q64" s="12"/>
      <c r="R64" s="56"/>
    </row>
    <row r="65" spans="1:18" s="3" customFormat="1" ht="15.75">
      <c r="A65" s="48"/>
      <c r="B65" s="51"/>
      <c r="C65" s="12" t="s">
        <v>20</v>
      </c>
      <c r="D65" s="60">
        <f>E65+F65+G65+H65+I65+J65+L65+M65+K65</f>
        <v>220.6</v>
      </c>
      <c r="E65" s="59"/>
      <c r="F65" s="13">
        <v>0</v>
      </c>
      <c r="G65" s="13">
        <v>110.3</v>
      </c>
      <c r="H65" s="13">
        <v>110.3</v>
      </c>
      <c r="I65" s="13"/>
      <c r="J65" s="13"/>
      <c r="K65" s="13"/>
      <c r="L65" s="13"/>
      <c r="M65" s="13"/>
      <c r="N65" s="12"/>
      <c r="O65" s="12"/>
      <c r="P65" s="12"/>
      <c r="Q65" s="12"/>
      <c r="R65" s="56"/>
    </row>
    <row r="66" spans="1:18" s="3" customFormat="1" ht="15.75">
      <c r="A66" s="48"/>
      <c r="B66" s="51"/>
      <c r="C66" s="12" t="s">
        <v>3</v>
      </c>
      <c r="D66" s="61">
        <f>E66+F66+G66+H66</f>
        <v>0</v>
      </c>
      <c r="E66" s="59"/>
      <c r="F66" s="13">
        <v>0</v>
      </c>
      <c r="G66" s="13">
        <v>0</v>
      </c>
      <c r="H66" s="13">
        <v>0</v>
      </c>
      <c r="I66" s="13"/>
      <c r="J66" s="13"/>
      <c r="K66" s="13"/>
      <c r="L66" s="13"/>
      <c r="M66" s="13"/>
      <c r="N66" s="12"/>
      <c r="O66" s="12"/>
      <c r="P66" s="12"/>
      <c r="Q66" s="12"/>
      <c r="R66" s="56"/>
    </row>
    <row r="67" spans="1:18" s="3" customFormat="1" ht="62.25" customHeight="1">
      <c r="A67" s="49"/>
      <c r="B67" s="52"/>
      <c r="C67" s="14" t="s">
        <v>4</v>
      </c>
      <c r="D67" s="60">
        <f>E67+F67+G67+H67+I67+J67+K67+L67+M67</f>
        <v>220.6</v>
      </c>
      <c r="E67" s="59"/>
      <c r="F67" s="13">
        <f>F63+F64+F65+F66</f>
        <v>0</v>
      </c>
      <c r="G67" s="13">
        <f>G63+G64+G65+G66</f>
        <v>110.3</v>
      </c>
      <c r="H67" s="13">
        <f>H63+H64+H65+H66</f>
        <v>110.3</v>
      </c>
      <c r="I67" s="13"/>
      <c r="J67" s="13"/>
      <c r="K67" s="13"/>
      <c r="L67" s="13"/>
      <c r="M67" s="13"/>
      <c r="N67" s="12"/>
      <c r="O67" s="12"/>
      <c r="P67" s="12"/>
      <c r="Q67" s="12"/>
      <c r="R67" s="57"/>
    </row>
    <row r="68" spans="1:18" ht="29.25" customHeight="1">
      <c r="A68" s="69" t="s">
        <v>56</v>
      </c>
      <c r="B68" s="50" t="s">
        <v>45</v>
      </c>
      <c r="C68" s="10" t="s">
        <v>6</v>
      </c>
      <c r="D68" s="68">
        <v>0</v>
      </c>
      <c r="E68" s="59"/>
      <c r="F68" s="13">
        <v>0</v>
      </c>
      <c r="G68" s="13">
        <v>0</v>
      </c>
      <c r="H68" s="13">
        <v>0</v>
      </c>
      <c r="I68" s="13"/>
      <c r="J68" s="13"/>
      <c r="K68" s="13"/>
      <c r="L68" s="13"/>
      <c r="M68" s="13"/>
      <c r="N68" s="24"/>
      <c r="O68" s="24"/>
      <c r="P68" s="24"/>
      <c r="Q68" s="24"/>
      <c r="R68" s="75" t="s">
        <v>43</v>
      </c>
    </row>
    <row r="69" spans="1:18" ht="15.75" customHeight="1">
      <c r="A69" s="70"/>
      <c r="B69" s="51"/>
      <c r="C69" s="12" t="s">
        <v>2</v>
      </c>
      <c r="D69" s="68">
        <v>0</v>
      </c>
      <c r="E69" s="59"/>
      <c r="F69" s="13">
        <v>0</v>
      </c>
      <c r="G69" s="13">
        <v>0</v>
      </c>
      <c r="H69" s="13">
        <v>0</v>
      </c>
      <c r="I69" s="13"/>
      <c r="J69" s="13"/>
      <c r="K69" s="13"/>
      <c r="L69" s="13"/>
      <c r="M69" s="13"/>
      <c r="N69" s="6"/>
      <c r="O69" s="6"/>
      <c r="P69" s="6"/>
      <c r="Q69" s="6"/>
      <c r="R69" s="76"/>
    </row>
    <row r="70" spans="1:18" ht="15.75">
      <c r="A70" s="70"/>
      <c r="B70" s="51"/>
      <c r="C70" s="12" t="s">
        <v>20</v>
      </c>
      <c r="D70" s="68">
        <f>E70+F70+G70+H70+I70+J70+L70+K70</f>
        <v>6501.1</v>
      </c>
      <c r="E70" s="59"/>
      <c r="F70" s="17">
        <v>2100.1</v>
      </c>
      <c r="G70" s="17">
        <f>G77+G82+G87+G92</f>
        <v>2200.5</v>
      </c>
      <c r="H70" s="17">
        <f>H75+H80+H85+H90</f>
        <v>2200.5</v>
      </c>
      <c r="I70" s="17"/>
      <c r="J70" s="17"/>
      <c r="K70" s="17"/>
      <c r="L70" s="17"/>
      <c r="M70" s="17"/>
      <c r="N70" s="6"/>
      <c r="O70" s="6"/>
      <c r="P70" s="6"/>
      <c r="Q70" s="6"/>
      <c r="R70" s="76"/>
    </row>
    <row r="71" spans="1:18" ht="15.75">
      <c r="A71" s="70"/>
      <c r="B71" s="51"/>
      <c r="C71" s="12" t="s">
        <v>3</v>
      </c>
      <c r="D71" s="68">
        <v>0</v>
      </c>
      <c r="E71" s="59"/>
      <c r="F71" s="17">
        <v>0</v>
      </c>
      <c r="G71" s="17">
        <v>0</v>
      </c>
      <c r="H71" s="17">
        <v>0</v>
      </c>
      <c r="I71" s="17"/>
      <c r="J71" s="17"/>
      <c r="K71" s="17"/>
      <c r="L71" s="17"/>
      <c r="M71" s="17"/>
      <c r="N71" s="6"/>
      <c r="O71" s="6"/>
      <c r="P71" s="6"/>
      <c r="Q71" s="6"/>
      <c r="R71" s="76"/>
    </row>
    <row r="72" spans="1:18" ht="87.75" customHeight="1">
      <c r="A72" s="71"/>
      <c r="B72" s="52"/>
      <c r="C72" s="18" t="s">
        <v>24</v>
      </c>
      <c r="D72" s="68">
        <f>E72+F72+G72+H72+I72+J72+L72+M72+K72</f>
        <v>6501.1</v>
      </c>
      <c r="E72" s="59"/>
      <c r="F72" s="17">
        <f>F68+F69+F70+F71</f>
        <v>2100.1</v>
      </c>
      <c r="G72" s="17">
        <f>G75+G80+G85+G90</f>
        <v>2200.5</v>
      </c>
      <c r="H72" s="17">
        <f>H77+H82+H87+H92</f>
        <v>2200.5</v>
      </c>
      <c r="I72" s="17"/>
      <c r="J72" s="17"/>
      <c r="K72" s="17"/>
      <c r="L72" s="17"/>
      <c r="M72" s="17"/>
      <c r="N72" s="6"/>
      <c r="O72" s="6"/>
      <c r="P72" s="6"/>
      <c r="Q72" s="6"/>
      <c r="R72" s="77"/>
    </row>
    <row r="73" spans="1:18" ht="29.25" customHeight="1">
      <c r="A73" s="69" t="s">
        <v>57</v>
      </c>
      <c r="B73" s="50" t="s">
        <v>30</v>
      </c>
      <c r="C73" s="10" t="s">
        <v>6</v>
      </c>
      <c r="D73" s="68">
        <v>0</v>
      </c>
      <c r="E73" s="59"/>
      <c r="F73" s="13">
        <v>0</v>
      </c>
      <c r="G73" s="13">
        <v>0</v>
      </c>
      <c r="H73" s="13">
        <v>0</v>
      </c>
      <c r="I73" s="13"/>
      <c r="J73" s="13"/>
      <c r="K73" s="13"/>
      <c r="L73" s="13"/>
      <c r="M73" s="13"/>
      <c r="N73" s="24"/>
      <c r="O73" s="24"/>
      <c r="P73" s="24"/>
      <c r="Q73" s="24"/>
      <c r="R73" s="75" t="s">
        <v>75</v>
      </c>
    </row>
    <row r="74" spans="1:18" ht="15.75" customHeight="1">
      <c r="A74" s="70"/>
      <c r="B74" s="51"/>
      <c r="C74" s="12" t="s">
        <v>2</v>
      </c>
      <c r="D74" s="68">
        <v>0</v>
      </c>
      <c r="E74" s="59"/>
      <c r="F74" s="13">
        <v>0</v>
      </c>
      <c r="G74" s="13">
        <v>0</v>
      </c>
      <c r="H74" s="13">
        <v>0</v>
      </c>
      <c r="I74" s="13"/>
      <c r="J74" s="13"/>
      <c r="K74" s="13"/>
      <c r="L74" s="13"/>
      <c r="M74" s="13"/>
      <c r="N74" s="6"/>
      <c r="O74" s="6"/>
      <c r="P74" s="6"/>
      <c r="Q74" s="6"/>
      <c r="R74" s="76"/>
    </row>
    <row r="75" spans="1:18" ht="15.75">
      <c r="A75" s="70"/>
      <c r="B75" s="51"/>
      <c r="C75" s="12" t="s">
        <v>20</v>
      </c>
      <c r="D75" s="68">
        <f>E75+F75+G75+H75+I75+J75+L75+K75</f>
        <v>5590.9</v>
      </c>
      <c r="E75" s="59"/>
      <c r="F75" s="17">
        <v>1929.7</v>
      </c>
      <c r="G75" s="17">
        <f>1631.1+323.9+75.1</f>
        <v>2030.1</v>
      </c>
      <c r="H75" s="17">
        <f>2030.1-323.9-75.1</f>
        <v>1631.1</v>
      </c>
      <c r="I75" s="17"/>
      <c r="J75" s="17"/>
      <c r="K75" s="17"/>
      <c r="L75" s="17"/>
      <c r="M75" s="17"/>
      <c r="N75" s="6"/>
      <c r="O75" s="6"/>
      <c r="P75" s="6"/>
      <c r="Q75" s="6"/>
      <c r="R75" s="76"/>
    </row>
    <row r="76" spans="1:18" ht="15.75">
      <c r="A76" s="70"/>
      <c r="B76" s="51"/>
      <c r="C76" s="12" t="s">
        <v>3</v>
      </c>
      <c r="D76" s="68">
        <v>0</v>
      </c>
      <c r="E76" s="59"/>
      <c r="F76" s="17">
        <v>0</v>
      </c>
      <c r="G76" s="17">
        <v>0</v>
      </c>
      <c r="H76" s="17">
        <v>0</v>
      </c>
      <c r="I76" s="17"/>
      <c r="J76" s="17"/>
      <c r="K76" s="17"/>
      <c r="L76" s="17"/>
      <c r="M76" s="17"/>
      <c r="N76" s="6"/>
      <c r="O76" s="6"/>
      <c r="P76" s="6"/>
      <c r="Q76" s="6"/>
      <c r="R76" s="76"/>
    </row>
    <row r="77" spans="1:18" ht="76.5" customHeight="1">
      <c r="A77" s="71"/>
      <c r="B77" s="52"/>
      <c r="C77" s="18" t="s">
        <v>24</v>
      </c>
      <c r="D77" s="68">
        <f>E77+F77+G77+H77+I77+J77+L77+M77+K77</f>
        <v>5590.9</v>
      </c>
      <c r="E77" s="59"/>
      <c r="F77" s="17">
        <f>F73+F74+F75+F76</f>
        <v>1929.7</v>
      </c>
      <c r="G77" s="17">
        <f>G73+G74+G75+G76</f>
        <v>2030.1</v>
      </c>
      <c r="H77" s="17">
        <f>H73+H74+H75+H76</f>
        <v>1631.1</v>
      </c>
      <c r="I77" s="17"/>
      <c r="J77" s="17"/>
      <c r="K77" s="17"/>
      <c r="L77" s="17"/>
      <c r="M77" s="17"/>
      <c r="N77" s="6"/>
      <c r="O77" s="6"/>
      <c r="P77" s="6"/>
      <c r="Q77" s="6"/>
      <c r="R77" s="77"/>
    </row>
    <row r="78" spans="1:18" ht="29.25" customHeight="1">
      <c r="A78" s="38" t="s">
        <v>58</v>
      </c>
      <c r="B78" s="50" t="s">
        <v>41</v>
      </c>
      <c r="C78" s="10" t="s">
        <v>6</v>
      </c>
      <c r="D78" s="68">
        <v>0</v>
      </c>
      <c r="E78" s="59"/>
      <c r="F78" s="13">
        <v>0</v>
      </c>
      <c r="G78" s="13">
        <v>0</v>
      </c>
      <c r="H78" s="13">
        <v>0</v>
      </c>
      <c r="I78" s="13"/>
      <c r="J78" s="13"/>
      <c r="K78" s="13"/>
      <c r="L78" s="13"/>
      <c r="M78" s="13"/>
      <c r="N78" s="24"/>
      <c r="O78" s="24"/>
      <c r="P78" s="24"/>
      <c r="Q78" s="24"/>
      <c r="R78" s="72" t="s">
        <v>74</v>
      </c>
    </row>
    <row r="79" spans="1:18" ht="18.75" customHeight="1">
      <c r="A79" s="39"/>
      <c r="B79" s="66"/>
      <c r="C79" s="12" t="s">
        <v>2</v>
      </c>
      <c r="D79" s="68">
        <v>0</v>
      </c>
      <c r="E79" s="59"/>
      <c r="F79" s="13">
        <v>0</v>
      </c>
      <c r="G79" s="13">
        <v>0</v>
      </c>
      <c r="H79" s="13">
        <v>0</v>
      </c>
      <c r="I79" s="13"/>
      <c r="J79" s="13"/>
      <c r="K79" s="13"/>
      <c r="L79" s="13"/>
      <c r="M79" s="13"/>
      <c r="N79" s="6"/>
      <c r="O79" s="6"/>
      <c r="P79" s="6"/>
      <c r="Q79" s="6"/>
      <c r="R79" s="73"/>
    </row>
    <row r="80" spans="1:18" ht="18.75" customHeight="1">
      <c r="A80" s="39"/>
      <c r="B80" s="66"/>
      <c r="C80" s="12" t="s">
        <v>20</v>
      </c>
      <c r="D80" s="68">
        <f>E80+F80+G80+H80+I80+J80+L80+K80</f>
        <v>323.89999999999998</v>
      </c>
      <c r="E80" s="59"/>
      <c r="F80" s="17">
        <v>0</v>
      </c>
      <c r="G80" s="17">
        <v>0</v>
      </c>
      <c r="H80" s="17">
        <v>323.89999999999998</v>
      </c>
      <c r="I80" s="17"/>
      <c r="J80" s="17"/>
      <c r="K80" s="17"/>
      <c r="L80" s="17"/>
      <c r="M80" s="17"/>
      <c r="N80" s="6"/>
      <c r="O80" s="6"/>
      <c r="P80" s="6"/>
      <c r="Q80" s="6"/>
      <c r="R80" s="73"/>
    </row>
    <row r="81" spans="1:18" ht="15.75">
      <c r="A81" s="39"/>
      <c r="B81" s="66"/>
      <c r="C81" s="12" t="s">
        <v>3</v>
      </c>
      <c r="D81" s="68">
        <v>0</v>
      </c>
      <c r="E81" s="59"/>
      <c r="F81" s="17">
        <v>0</v>
      </c>
      <c r="G81" s="17">
        <v>0</v>
      </c>
      <c r="H81" s="17">
        <v>0</v>
      </c>
      <c r="I81" s="17"/>
      <c r="J81" s="17"/>
      <c r="K81" s="17"/>
      <c r="L81" s="17"/>
      <c r="M81" s="17"/>
      <c r="N81" s="6"/>
      <c r="O81" s="6"/>
      <c r="P81" s="6"/>
      <c r="Q81" s="6"/>
      <c r="R81" s="73"/>
    </row>
    <row r="82" spans="1:18" ht="23.25" customHeight="1">
      <c r="A82" s="40"/>
      <c r="B82" s="67"/>
      <c r="C82" s="18" t="s">
        <v>24</v>
      </c>
      <c r="D82" s="68">
        <f>E82+F82+G82+H82+I82+J82+L82+M82+K82</f>
        <v>323.89999999999998</v>
      </c>
      <c r="E82" s="59"/>
      <c r="F82" s="17">
        <f>F78+F79+F80+F81</f>
        <v>0</v>
      </c>
      <c r="G82" s="17">
        <f>G78+G79+G80+G81</f>
        <v>0</v>
      </c>
      <c r="H82" s="17">
        <f>H78+H79+H80+H81</f>
        <v>323.89999999999998</v>
      </c>
      <c r="I82" s="17"/>
      <c r="J82" s="17"/>
      <c r="K82" s="17"/>
      <c r="L82" s="17"/>
      <c r="M82" s="17"/>
      <c r="N82" s="6"/>
      <c r="O82" s="6"/>
      <c r="P82" s="6"/>
      <c r="Q82" s="6"/>
      <c r="R82" s="74"/>
    </row>
    <row r="83" spans="1:18" ht="29.25" customHeight="1">
      <c r="A83" s="38" t="s">
        <v>59</v>
      </c>
      <c r="B83" s="50" t="s">
        <v>26</v>
      </c>
      <c r="C83" s="10" t="s">
        <v>6</v>
      </c>
      <c r="D83" s="68">
        <v>0</v>
      </c>
      <c r="E83" s="59"/>
      <c r="F83" s="13">
        <v>0</v>
      </c>
      <c r="G83" s="13">
        <v>0</v>
      </c>
      <c r="H83" s="13">
        <v>0</v>
      </c>
      <c r="I83" s="13"/>
      <c r="J83" s="13"/>
      <c r="K83" s="13"/>
      <c r="L83" s="13"/>
      <c r="M83" s="13"/>
      <c r="N83" s="24"/>
      <c r="O83" s="24"/>
      <c r="P83" s="24"/>
      <c r="Q83" s="24"/>
      <c r="R83" s="72" t="s">
        <v>42</v>
      </c>
    </row>
    <row r="84" spans="1:18" ht="18.75" customHeight="1">
      <c r="A84" s="39"/>
      <c r="B84" s="66"/>
      <c r="C84" s="12" t="s">
        <v>2</v>
      </c>
      <c r="D84" s="68">
        <v>0</v>
      </c>
      <c r="E84" s="59"/>
      <c r="F84" s="13">
        <v>0</v>
      </c>
      <c r="G84" s="13">
        <v>0</v>
      </c>
      <c r="H84" s="13">
        <v>0</v>
      </c>
      <c r="I84" s="13"/>
      <c r="J84" s="13"/>
      <c r="K84" s="13"/>
      <c r="L84" s="13"/>
      <c r="M84" s="13"/>
      <c r="N84" s="6"/>
      <c r="O84" s="6"/>
      <c r="P84" s="6"/>
      <c r="Q84" s="6"/>
      <c r="R84" s="73"/>
    </row>
    <row r="85" spans="1:18" ht="18.75" customHeight="1">
      <c r="A85" s="39"/>
      <c r="B85" s="66"/>
      <c r="C85" s="12" t="s">
        <v>20</v>
      </c>
      <c r="D85" s="68">
        <f>E85+F85+G85+H85+I85+J85+L85+K85</f>
        <v>511.20000000000005</v>
      </c>
      <c r="E85" s="59"/>
      <c r="F85" s="17">
        <v>170.4</v>
      </c>
      <c r="G85" s="17">
        <v>170.4</v>
      </c>
      <c r="H85" s="17">
        <v>170.4</v>
      </c>
      <c r="I85" s="17"/>
      <c r="J85" s="17"/>
      <c r="K85" s="17"/>
      <c r="L85" s="17"/>
      <c r="M85" s="17"/>
      <c r="N85" s="6"/>
      <c r="O85" s="6"/>
      <c r="P85" s="6"/>
      <c r="Q85" s="6"/>
      <c r="R85" s="73"/>
    </row>
    <row r="86" spans="1:18" ht="15.75">
      <c r="A86" s="39"/>
      <c r="B86" s="66"/>
      <c r="C86" s="12" t="s">
        <v>3</v>
      </c>
      <c r="D86" s="68">
        <v>0</v>
      </c>
      <c r="E86" s="59"/>
      <c r="F86" s="17">
        <v>0</v>
      </c>
      <c r="G86" s="17">
        <v>0</v>
      </c>
      <c r="H86" s="17">
        <v>0</v>
      </c>
      <c r="I86" s="17"/>
      <c r="J86" s="17"/>
      <c r="K86" s="17"/>
      <c r="L86" s="17"/>
      <c r="M86" s="17"/>
      <c r="N86" s="6"/>
      <c r="O86" s="6"/>
      <c r="P86" s="6"/>
      <c r="Q86" s="6"/>
      <c r="R86" s="73"/>
    </row>
    <row r="87" spans="1:18" ht="23.25" customHeight="1">
      <c r="A87" s="40"/>
      <c r="B87" s="67"/>
      <c r="C87" s="18" t="s">
        <v>24</v>
      </c>
      <c r="D87" s="68">
        <f>E87+F87+G87+H87+I87+J87+L87+M87+K87</f>
        <v>511.20000000000005</v>
      </c>
      <c r="E87" s="59"/>
      <c r="F87" s="17">
        <f>F83+F84+F85+F86</f>
        <v>170.4</v>
      </c>
      <c r="G87" s="17">
        <f>G83+G84+G85+G86</f>
        <v>170.4</v>
      </c>
      <c r="H87" s="17">
        <f>H83+H84+H85+H86</f>
        <v>170.4</v>
      </c>
      <c r="I87" s="17"/>
      <c r="J87" s="17"/>
      <c r="K87" s="17"/>
      <c r="L87" s="17"/>
      <c r="M87" s="17"/>
      <c r="N87" s="6"/>
      <c r="O87" s="6"/>
      <c r="P87" s="6"/>
      <c r="Q87" s="6"/>
      <c r="R87" s="74"/>
    </row>
    <row r="88" spans="1:18" ht="29.25" customHeight="1">
      <c r="A88" s="38" t="s">
        <v>60</v>
      </c>
      <c r="B88" s="50" t="s">
        <v>34</v>
      </c>
      <c r="C88" s="10" t="s">
        <v>6</v>
      </c>
      <c r="D88" s="68">
        <v>0</v>
      </c>
      <c r="E88" s="59"/>
      <c r="F88" s="13">
        <v>0</v>
      </c>
      <c r="G88" s="13">
        <v>0</v>
      </c>
      <c r="H88" s="13">
        <v>0</v>
      </c>
      <c r="I88" s="13"/>
      <c r="J88" s="13"/>
      <c r="K88" s="13"/>
      <c r="L88" s="13"/>
      <c r="M88" s="13"/>
      <c r="N88" s="24"/>
      <c r="O88" s="24"/>
      <c r="P88" s="24"/>
      <c r="Q88" s="24"/>
      <c r="R88" s="72" t="s">
        <v>73</v>
      </c>
    </row>
    <row r="89" spans="1:18" ht="18.75" customHeight="1">
      <c r="A89" s="39"/>
      <c r="B89" s="66"/>
      <c r="C89" s="12" t="s">
        <v>2</v>
      </c>
      <c r="D89" s="68">
        <v>0</v>
      </c>
      <c r="E89" s="59"/>
      <c r="F89" s="13">
        <v>0</v>
      </c>
      <c r="G89" s="13">
        <v>0</v>
      </c>
      <c r="H89" s="13">
        <v>0</v>
      </c>
      <c r="I89" s="13"/>
      <c r="J89" s="13"/>
      <c r="K89" s="13"/>
      <c r="L89" s="13"/>
      <c r="M89" s="13"/>
      <c r="N89" s="6"/>
      <c r="O89" s="6"/>
      <c r="P89" s="6"/>
      <c r="Q89" s="6"/>
      <c r="R89" s="73"/>
    </row>
    <row r="90" spans="1:18" ht="18.75" customHeight="1">
      <c r="A90" s="39"/>
      <c r="B90" s="66"/>
      <c r="C90" s="12" t="s">
        <v>20</v>
      </c>
      <c r="D90" s="68">
        <f>E90+F90+G90+H90+I90+J90+L90+K90</f>
        <v>75.099999999999994</v>
      </c>
      <c r="E90" s="59"/>
      <c r="F90" s="17">
        <v>0</v>
      </c>
      <c r="G90" s="17">
        <v>0</v>
      </c>
      <c r="H90" s="17">
        <v>75.099999999999994</v>
      </c>
      <c r="I90" s="17"/>
      <c r="J90" s="17"/>
      <c r="K90" s="17"/>
      <c r="L90" s="17"/>
      <c r="M90" s="17"/>
      <c r="N90" s="6"/>
      <c r="O90" s="6"/>
      <c r="P90" s="6"/>
      <c r="Q90" s="6"/>
      <c r="R90" s="73"/>
    </row>
    <row r="91" spans="1:18" ht="15.75">
      <c r="A91" s="39"/>
      <c r="B91" s="66"/>
      <c r="C91" s="12" t="s">
        <v>3</v>
      </c>
      <c r="D91" s="68">
        <v>0</v>
      </c>
      <c r="E91" s="59"/>
      <c r="F91" s="17">
        <v>0</v>
      </c>
      <c r="G91" s="17">
        <v>0</v>
      </c>
      <c r="H91" s="17">
        <v>0</v>
      </c>
      <c r="I91" s="17"/>
      <c r="J91" s="17"/>
      <c r="K91" s="17"/>
      <c r="L91" s="17"/>
      <c r="M91" s="17"/>
      <c r="N91" s="6"/>
      <c r="O91" s="6"/>
      <c r="P91" s="6"/>
      <c r="Q91" s="6"/>
      <c r="R91" s="73"/>
    </row>
    <row r="92" spans="1:18" ht="23.25" customHeight="1">
      <c r="A92" s="40"/>
      <c r="B92" s="67"/>
      <c r="C92" s="18" t="s">
        <v>24</v>
      </c>
      <c r="D92" s="68">
        <f>E92+F92+G92+H92+I92+J92+L92+M92+K92</f>
        <v>75.099999999999994</v>
      </c>
      <c r="E92" s="59"/>
      <c r="F92" s="17">
        <f>F88+F89+F90+F91</f>
        <v>0</v>
      </c>
      <c r="G92" s="17">
        <f>G88+G89+G90+G91</f>
        <v>0</v>
      </c>
      <c r="H92" s="17">
        <f>H88+H89+H90+H91</f>
        <v>75.099999999999994</v>
      </c>
      <c r="I92" s="17"/>
      <c r="J92" s="17"/>
      <c r="K92" s="17"/>
      <c r="L92" s="17"/>
      <c r="M92" s="17"/>
      <c r="N92" s="6"/>
      <c r="O92" s="6"/>
      <c r="P92" s="6"/>
      <c r="Q92" s="6"/>
      <c r="R92" s="74"/>
    </row>
    <row r="93" spans="1:18" ht="24.75" customHeight="1">
      <c r="A93" s="86" t="s">
        <v>61</v>
      </c>
      <c r="B93" s="50" t="s">
        <v>45</v>
      </c>
      <c r="C93" s="10" t="s">
        <v>6</v>
      </c>
      <c r="D93" s="68">
        <v>0</v>
      </c>
      <c r="E93" s="59"/>
      <c r="F93" s="13">
        <v>0</v>
      </c>
      <c r="G93" s="13">
        <v>0</v>
      </c>
      <c r="H93" s="13">
        <v>0</v>
      </c>
      <c r="I93" s="15"/>
      <c r="J93" s="15"/>
      <c r="K93" s="15"/>
      <c r="L93" s="15"/>
      <c r="M93" s="15"/>
      <c r="N93" s="16"/>
      <c r="O93" s="16"/>
      <c r="P93" s="16"/>
      <c r="Q93" s="16"/>
      <c r="R93" s="79" t="s">
        <v>76</v>
      </c>
    </row>
    <row r="94" spans="1:18" ht="24.75" customHeight="1">
      <c r="A94" s="87"/>
      <c r="B94" s="51"/>
      <c r="C94" s="12" t="s">
        <v>2</v>
      </c>
      <c r="D94" s="68">
        <f>F94</f>
        <v>500</v>
      </c>
      <c r="E94" s="59"/>
      <c r="F94" s="13">
        <v>500</v>
      </c>
      <c r="G94" s="13">
        <v>0</v>
      </c>
      <c r="H94" s="13">
        <v>0</v>
      </c>
      <c r="I94" s="13"/>
      <c r="J94" s="13"/>
      <c r="K94" s="13"/>
      <c r="L94" s="13"/>
      <c r="M94" s="13"/>
      <c r="N94" s="12"/>
      <c r="O94" s="12"/>
      <c r="P94" s="12"/>
      <c r="Q94" s="12"/>
      <c r="R94" s="80"/>
    </row>
    <row r="95" spans="1:18" ht="20.25" customHeight="1">
      <c r="A95" s="87"/>
      <c r="B95" s="51"/>
      <c r="C95" s="12" t="s">
        <v>20</v>
      </c>
      <c r="D95" s="60">
        <f>F95+G95+H95</f>
        <v>8991.8000000000011</v>
      </c>
      <c r="E95" s="83"/>
      <c r="F95" s="13">
        <f>F103+F112</f>
        <v>8991.8000000000011</v>
      </c>
      <c r="G95" s="13">
        <v>0</v>
      </c>
      <c r="H95" s="13">
        <v>0</v>
      </c>
      <c r="I95" s="13"/>
      <c r="J95" s="13"/>
      <c r="K95" s="13"/>
      <c r="L95" s="13"/>
      <c r="M95" s="13"/>
      <c r="N95" s="12"/>
      <c r="O95" s="12"/>
      <c r="P95" s="12"/>
      <c r="Q95" s="12"/>
      <c r="R95" s="80"/>
    </row>
    <row r="96" spans="1:18" ht="26.25" customHeight="1">
      <c r="A96" s="87"/>
      <c r="B96" s="51"/>
      <c r="C96" s="12" t="s">
        <v>3</v>
      </c>
      <c r="D96" s="60">
        <v>0</v>
      </c>
      <c r="E96" s="83">
        <v>0</v>
      </c>
      <c r="F96" s="13">
        <v>0</v>
      </c>
      <c r="G96" s="13">
        <v>0</v>
      </c>
      <c r="H96" s="13">
        <v>0</v>
      </c>
      <c r="I96" s="13"/>
      <c r="J96" s="13"/>
      <c r="K96" s="13"/>
      <c r="L96" s="13"/>
      <c r="M96" s="13"/>
      <c r="N96" s="12"/>
      <c r="O96" s="12"/>
      <c r="P96" s="12"/>
      <c r="Q96" s="12"/>
      <c r="R96" s="80"/>
    </row>
    <row r="97" spans="1:18" ht="133.5" customHeight="1">
      <c r="A97" s="87"/>
      <c r="B97" s="51"/>
      <c r="C97" s="14" t="s">
        <v>28</v>
      </c>
      <c r="D97" s="60">
        <f>D94+D95</f>
        <v>9491.8000000000011</v>
      </c>
      <c r="E97" s="83"/>
      <c r="F97" s="13">
        <f>F94+F95</f>
        <v>9491.8000000000011</v>
      </c>
      <c r="G97" s="13">
        <f>G95</f>
        <v>0</v>
      </c>
      <c r="H97" s="13">
        <f>H95</f>
        <v>0</v>
      </c>
      <c r="I97" s="13"/>
      <c r="J97" s="13"/>
      <c r="K97" s="13"/>
      <c r="L97" s="13"/>
      <c r="M97" s="13"/>
      <c r="N97" s="12"/>
      <c r="O97" s="12"/>
      <c r="P97" s="12"/>
      <c r="Q97" s="12"/>
      <c r="R97" s="80"/>
    </row>
    <row r="98" spans="1:18" ht="7.5" hidden="1" customHeight="1">
      <c r="A98" s="88"/>
      <c r="B98" s="90"/>
      <c r="C98" s="25" t="s">
        <v>4</v>
      </c>
      <c r="D98" s="84">
        <f>D93+D94+D95+D96</f>
        <v>9491.8000000000011</v>
      </c>
      <c r="E98" s="85"/>
      <c r="F98" s="25">
        <f>F93+F94+F95+F96</f>
        <v>9491.8000000000011</v>
      </c>
      <c r="G98" s="25">
        <f>G93+G94+G95+G96</f>
        <v>0</v>
      </c>
      <c r="H98" s="25">
        <f>H93+H94+H95+H96</f>
        <v>0</v>
      </c>
      <c r="I98" s="25"/>
      <c r="J98" s="25"/>
      <c r="K98" s="25"/>
      <c r="L98" s="25"/>
      <c r="M98" s="25"/>
      <c r="N98" s="25">
        <f>SUM(N94:N96)</f>
        <v>0</v>
      </c>
      <c r="O98" s="25">
        <f>SUM(O94:O96)</f>
        <v>0</v>
      </c>
      <c r="P98" s="25">
        <f>SUM(P94:P96)</f>
        <v>0</v>
      </c>
      <c r="Q98" s="25">
        <f>SUM(Q94:Q96)</f>
        <v>0</v>
      </c>
      <c r="R98" s="81"/>
    </row>
    <row r="99" spans="1:18" ht="37.5" hidden="1" customHeight="1">
      <c r="A99" s="88"/>
      <c r="B99" s="90"/>
      <c r="C99" s="12" t="s">
        <v>23</v>
      </c>
      <c r="D99" s="68">
        <f>F99+G99+H99</f>
        <v>12690.7</v>
      </c>
      <c r="E99" s="78"/>
      <c r="F99" s="17">
        <v>2549.5000000000005</v>
      </c>
      <c r="G99" s="17">
        <v>5042.5</v>
      </c>
      <c r="H99" s="17">
        <v>5098.7</v>
      </c>
      <c r="I99" s="35"/>
      <c r="J99" s="35"/>
      <c r="K99" s="35"/>
      <c r="L99" s="35"/>
      <c r="M99" s="35"/>
      <c r="N99" s="35"/>
      <c r="O99" s="35"/>
      <c r="P99" s="35"/>
      <c r="Q99" s="35"/>
      <c r="R99" s="81"/>
    </row>
    <row r="100" spans="1:18" ht="29.25" customHeight="1">
      <c r="A100" s="88"/>
      <c r="B100" s="90"/>
      <c r="C100" s="12" t="s">
        <v>3</v>
      </c>
      <c r="D100" s="68">
        <v>0</v>
      </c>
      <c r="E100" s="78"/>
      <c r="F100" s="17">
        <v>0</v>
      </c>
      <c r="G100" s="17">
        <v>0</v>
      </c>
      <c r="H100" s="17">
        <v>0</v>
      </c>
      <c r="I100" s="35"/>
      <c r="J100" s="35"/>
      <c r="K100" s="35"/>
      <c r="L100" s="35"/>
      <c r="M100" s="35"/>
      <c r="N100" s="35"/>
      <c r="O100" s="35"/>
      <c r="P100" s="35"/>
      <c r="Q100" s="35"/>
      <c r="R100" s="81"/>
    </row>
    <row r="101" spans="1:18" ht="32.25" customHeight="1">
      <c r="A101" s="86" t="s">
        <v>62</v>
      </c>
      <c r="B101" s="50" t="s">
        <v>30</v>
      </c>
      <c r="C101" s="10" t="s">
        <v>6</v>
      </c>
      <c r="D101" s="68">
        <v>0</v>
      </c>
      <c r="E101" s="59"/>
      <c r="F101" s="13">
        <v>0</v>
      </c>
      <c r="G101" s="13">
        <v>0</v>
      </c>
      <c r="H101" s="13">
        <v>0</v>
      </c>
      <c r="I101" s="15"/>
      <c r="J101" s="15"/>
      <c r="K101" s="15"/>
      <c r="L101" s="15"/>
      <c r="M101" s="15"/>
      <c r="N101" s="16"/>
      <c r="O101" s="16"/>
      <c r="P101" s="16"/>
      <c r="Q101" s="16"/>
      <c r="R101" s="79" t="s">
        <v>77</v>
      </c>
    </row>
    <row r="102" spans="1:18" ht="24.75" customHeight="1">
      <c r="A102" s="87"/>
      <c r="B102" s="51"/>
      <c r="C102" s="12" t="s">
        <v>2</v>
      </c>
      <c r="D102" s="68">
        <f>F102</f>
        <v>500</v>
      </c>
      <c r="E102" s="59"/>
      <c r="F102" s="13">
        <v>500</v>
      </c>
      <c r="G102" s="13">
        <v>0</v>
      </c>
      <c r="H102" s="13">
        <v>0</v>
      </c>
      <c r="I102" s="13"/>
      <c r="J102" s="13"/>
      <c r="K102" s="13"/>
      <c r="L102" s="13"/>
      <c r="M102" s="13"/>
      <c r="N102" s="12"/>
      <c r="O102" s="12"/>
      <c r="P102" s="12"/>
      <c r="Q102" s="12"/>
      <c r="R102" s="80"/>
    </row>
    <row r="103" spans="1:18" ht="20.25" customHeight="1">
      <c r="A103" s="87"/>
      <c r="B103" s="51"/>
      <c r="C103" s="12" t="s">
        <v>20</v>
      </c>
      <c r="D103" s="60">
        <f>F103+G103+H103</f>
        <v>8648.7000000000007</v>
      </c>
      <c r="E103" s="83"/>
      <c r="F103" s="13">
        <f>10862.5-2213.8</f>
        <v>8648.7000000000007</v>
      </c>
      <c r="G103" s="13">
        <v>0</v>
      </c>
      <c r="H103" s="13">
        <v>0</v>
      </c>
      <c r="I103" s="13"/>
      <c r="J103" s="13"/>
      <c r="K103" s="13"/>
      <c r="L103" s="13"/>
      <c r="M103" s="13"/>
      <c r="N103" s="12"/>
      <c r="O103" s="12"/>
      <c r="P103" s="12"/>
      <c r="Q103" s="12"/>
      <c r="R103" s="80"/>
    </row>
    <row r="104" spans="1:18" ht="28.5" customHeight="1">
      <c r="A104" s="87"/>
      <c r="B104" s="51"/>
      <c r="C104" s="12" t="s">
        <v>3</v>
      </c>
      <c r="D104" s="60">
        <v>0</v>
      </c>
      <c r="E104" s="83">
        <v>0</v>
      </c>
      <c r="F104" s="13">
        <v>0</v>
      </c>
      <c r="G104" s="13">
        <v>0</v>
      </c>
      <c r="H104" s="13">
        <v>0</v>
      </c>
      <c r="I104" s="13"/>
      <c r="J104" s="13"/>
      <c r="K104" s="13"/>
      <c r="L104" s="13"/>
      <c r="M104" s="13"/>
      <c r="N104" s="12"/>
      <c r="O104" s="12"/>
      <c r="P104" s="12"/>
      <c r="Q104" s="12"/>
      <c r="R104" s="80"/>
    </row>
    <row r="105" spans="1:18" ht="19.5" customHeight="1">
      <c r="A105" s="87"/>
      <c r="B105" s="51"/>
      <c r="C105" s="14" t="s">
        <v>29</v>
      </c>
      <c r="D105" s="60">
        <f>D102+D103</f>
        <v>9148.7000000000007</v>
      </c>
      <c r="E105" s="83"/>
      <c r="F105" s="13">
        <f>F102+F103</f>
        <v>9148.7000000000007</v>
      </c>
      <c r="G105" s="13">
        <f>G103</f>
        <v>0</v>
      </c>
      <c r="H105" s="13">
        <f>H103</f>
        <v>0</v>
      </c>
      <c r="I105" s="13"/>
      <c r="J105" s="13"/>
      <c r="K105" s="13"/>
      <c r="L105" s="13"/>
      <c r="M105" s="13"/>
      <c r="N105" s="12"/>
      <c r="O105" s="12"/>
      <c r="P105" s="12"/>
      <c r="Q105" s="12"/>
      <c r="R105" s="80"/>
    </row>
    <row r="106" spans="1:18" ht="7.5" hidden="1" customHeight="1">
      <c r="A106" s="88"/>
      <c r="B106" s="90"/>
      <c r="C106" s="25" t="s">
        <v>4</v>
      </c>
      <c r="D106" s="84">
        <f>D101+D102+D103+D104</f>
        <v>9148.7000000000007</v>
      </c>
      <c r="E106" s="85"/>
      <c r="F106" s="25">
        <f>F101+F102+F103+F104</f>
        <v>9148.7000000000007</v>
      </c>
      <c r="G106" s="25">
        <f>G101+G102+G103+G104</f>
        <v>0</v>
      </c>
      <c r="H106" s="25">
        <f>H101+H102+H103+H104</f>
        <v>0</v>
      </c>
      <c r="I106" s="25"/>
      <c r="J106" s="25"/>
      <c r="K106" s="25"/>
      <c r="L106" s="25"/>
      <c r="M106" s="25"/>
      <c r="N106" s="25">
        <f>SUM(N102:N104)</f>
        <v>0</v>
      </c>
      <c r="O106" s="25">
        <f>SUM(O102:O104)</f>
        <v>0</v>
      </c>
      <c r="P106" s="25">
        <f>SUM(P102:P104)</f>
        <v>0</v>
      </c>
      <c r="Q106" s="25">
        <f>SUM(Q102:Q104)</f>
        <v>0</v>
      </c>
      <c r="R106" s="81"/>
    </row>
    <row r="107" spans="1:18" ht="37.5" hidden="1" customHeight="1">
      <c r="A107" s="88"/>
      <c r="B107" s="90"/>
      <c r="C107" s="12" t="s">
        <v>23</v>
      </c>
      <c r="D107" s="68">
        <f>F107+G107+H107</f>
        <v>3320.2</v>
      </c>
      <c r="E107" s="78"/>
      <c r="F107" s="17">
        <v>0</v>
      </c>
      <c r="G107" s="17">
        <v>1590.1</v>
      </c>
      <c r="H107" s="17">
        <v>1730.1</v>
      </c>
      <c r="I107" s="35"/>
      <c r="J107" s="35"/>
      <c r="K107" s="35"/>
      <c r="L107" s="35"/>
      <c r="M107" s="35"/>
      <c r="N107" s="35"/>
      <c r="O107" s="35"/>
      <c r="P107" s="35"/>
      <c r="Q107" s="35"/>
      <c r="R107" s="81"/>
    </row>
    <row r="108" spans="1:18" ht="1.5" hidden="1" customHeight="1">
      <c r="A108" s="88"/>
      <c r="B108" s="90"/>
      <c r="C108" s="12" t="s">
        <v>3</v>
      </c>
      <c r="D108" s="68">
        <v>0</v>
      </c>
      <c r="E108" s="78"/>
      <c r="F108" s="17">
        <v>0</v>
      </c>
      <c r="G108" s="17">
        <v>0</v>
      </c>
      <c r="H108" s="17">
        <v>0</v>
      </c>
      <c r="I108" s="35"/>
      <c r="J108" s="35"/>
      <c r="K108" s="35"/>
      <c r="L108" s="35"/>
      <c r="M108" s="35"/>
      <c r="N108" s="35"/>
      <c r="O108" s="35"/>
      <c r="P108" s="35"/>
      <c r="Q108" s="35"/>
      <c r="R108" s="81"/>
    </row>
    <row r="109" spans="1:18" ht="117" customHeight="1">
      <c r="A109" s="89"/>
      <c r="B109" s="91"/>
      <c r="C109" s="18" t="s">
        <v>24</v>
      </c>
      <c r="D109" s="68">
        <f>F109+H109+G109</f>
        <v>9148.7000000000007</v>
      </c>
      <c r="E109" s="78"/>
      <c r="F109" s="17">
        <f>F105</f>
        <v>9148.7000000000007</v>
      </c>
      <c r="G109" s="33">
        <f>G103</f>
        <v>0</v>
      </c>
      <c r="H109" s="33">
        <f>H103</f>
        <v>0</v>
      </c>
      <c r="I109" s="34"/>
      <c r="J109" s="68">
        <f>J101+J102+J107+J108</f>
        <v>0</v>
      </c>
      <c r="K109" s="59"/>
      <c r="L109" s="68">
        <f>L101+L102+L107+L108</f>
        <v>0</v>
      </c>
      <c r="M109" s="59"/>
      <c r="N109" s="68">
        <f>N101+N102+N107+N108</f>
        <v>0</v>
      </c>
      <c r="O109" s="59"/>
      <c r="P109" s="68">
        <f>P101+P102+P107+P108</f>
        <v>0</v>
      </c>
      <c r="Q109" s="59"/>
      <c r="R109" s="82"/>
    </row>
    <row r="110" spans="1:18" ht="24.75" customHeight="1">
      <c r="A110" s="86" t="s">
        <v>63</v>
      </c>
      <c r="B110" s="50" t="s">
        <v>26</v>
      </c>
      <c r="C110" s="10" t="s">
        <v>6</v>
      </c>
      <c r="D110" s="68">
        <v>0</v>
      </c>
      <c r="E110" s="59"/>
      <c r="F110" s="13">
        <v>0</v>
      </c>
      <c r="G110" s="13">
        <v>0</v>
      </c>
      <c r="H110" s="13">
        <v>0</v>
      </c>
      <c r="I110" s="15"/>
      <c r="J110" s="15"/>
      <c r="K110" s="15"/>
      <c r="L110" s="15"/>
      <c r="M110" s="15"/>
      <c r="N110" s="16"/>
      <c r="O110" s="16"/>
      <c r="P110" s="16"/>
      <c r="Q110" s="16"/>
      <c r="R110" s="127" t="s">
        <v>44</v>
      </c>
    </row>
    <row r="111" spans="1:18" ht="18" customHeight="1">
      <c r="A111" s="87"/>
      <c r="B111" s="51"/>
      <c r="C111" s="12" t="s">
        <v>2</v>
      </c>
      <c r="D111" s="68">
        <v>0</v>
      </c>
      <c r="E111" s="59"/>
      <c r="F111" s="13">
        <v>0</v>
      </c>
      <c r="G111" s="13">
        <v>0</v>
      </c>
      <c r="H111" s="13">
        <v>0</v>
      </c>
      <c r="I111" s="13"/>
      <c r="J111" s="13"/>
      <c r="K111" s="13"/>
      <c r="L111" s="13"/>
      <c r="M111" s="13"/>
      <c r="N111" s="12"/>
      <c r="O111" s="12"/>
      <c r="P111" s="12"/>
      <c r="Q111" s="12"/>
      <c r="R111" s="128"/>
    </row>
    <row r="112" spans="1:18" ht="20.25" customHeight="1">
      <c r="A112" s="87"/>
      <c r="B112" s="51"/>
      <c r="C112" s="12" t="s">
        <v>20</v>
      </c>
      <c r="D112" s="60">
        <f>F112</f>
        <v>343.1</v>
      </c>
      <c r="E112" s="83"/>
      <c r="F112" s="13">
        <v>343.1</v>
      </c>
      <c r="G112" s="13">
        <v>0</v>
      </c>
      <c r="H112" s="13">
        <v>0</v>
      </c>
      <c r="I112" s="13"/>
      <c r="J112" s="13"/>
      <c r="K112" s="13"/>
      <c r="L112" s="13"/>
      <c r="M112" s="13"/>
      <c r="N112" s="12"/>
      <c r="O112" s="12"/>
      <c r="P112" s="12"/>
      <c r="Q112" s="12"/>
      <c r="R112" s="128"/>
    </row>
    <row r="113" spans="1:18" ht="20.25" customHeight="1">
      <c r="A113" s="87"/>
      <c r="B113" s="51"/>
      <c r="C113" s="12" t="s">
        <v>3</v>
      </c>
      <c r="D113" s="60">
        <v>0</v>
      </c>
      <c r="E113" s="83">
        <v>0</v>
      </c>
      <c r="F113" s="13">
        <v>0</v>
      </c>
      <c r="G113" s="13">
        <v>0</v>
      </c>
      <c r="H113" s="13">
        <v>0</v>
      </c>
      <c r="I113" s="13"/>
      <c r="J113" s="13"/>
      <c r="K113" s="13"/>
      <c r="L113" s="13"/>
      <c r="M113" s="13"/>
      <c r="N113" s="12"/>
      <c r="O113" s="12"/>
      <c r="P113" s="12"/>
      <c r="Q113" s="12"/>
      <c r="R113" s="128"/>
    </row>
    <row r="114" spans="1:18" ht="22.5" customHeight="1">
      <c r="A114" s="87"/>
      <c r="B114" s="51"/>
      <c r="C114" s="18" t="s">
        <v>24</v>
      </c>
      <c r="D114" s="60">
        <f>D112</f>
        <v>343.1</v>
      </c>
      <c r="E114" s="83"/>
      <c r="F114" s="13">
        <f>F112</f>
        <v>343.1</v>
      </c>
      <c r="G114" s="13">
        <f>G112</f>
        <v>0</v>
      </c>
      <c r="H114" s="13">
        <f>H112</f>
        <v>0</v>
      </c>
      <c r="I114" s="13"/>
      <c r="J114" s="13"/>
      <c r="K114" s="13"/>
      <c r="L114" s="13"/>
      <c r="M114" s="13"/>
      <c r="N114" s="12"/>
      <c r="O114" s="12"/>
      <c r="P114" s="12"/>
      <c r="Q114" s="12"/>
      <c r="R114" s="128"/>
    </row>
    <row r="115" spans="1:18" ht="25.5" hidden="1" customHeight="1">
      <c r="A115" s="87"/>
      <c r="B115" s="51"/>
      <c r="C115" s="12" t="s">
        <v>23</v>
      </c>
      <c r="D115" s="68">
        <f>F115+G115+H115</f>
        <v>677.7</v>
      </c>
      <c r="E115" s="78"/>
      <c r="F115" s="17">
        <v>0</v>
      </c>
      <c r="G115" s="17">
        <v>677.7</v>
      </c>
      <c r="H115" s="17">
        <v>0</v>
      </c>
      <c r="I115" s="13"/>
      <c r="J115" s="13"/>
      <c r="K115" s="13"/>
      <c r="L115" s="13"/>
      <c r="M115" s="13"/>
      <c r="N115" s="12"/>
      <c r="O115" s="12"/>
      <c r="P115" s="12"/>
      <c r="Q115" s="12"/>
      <c r="R115" s="128"/>
    </row>
    <row r="116" spans="1:18" ht="7.5" hidden="1" customHeight="1">
      <c r="A116" s="88"/>
      <c r="B116" s="90"/>
      <c r="C116" s="12" t="s">
        <v>3</v>
      </c>
      <c r="D116" s="68">
        <v>0</v>
      </c>
      <c r="E116" s="78"/>
      <c r="F116" s="17">
        <v>0</v>
      </c>
      <c r="G116" s="17">
        <v>0</v>
      </c>
      <c r="H116" s="17">
        <v>0</v>
      </c>
      <c r="I116" s="25"/>
      <c r="J116" s="25"/>
      <c r="K116" s="25"/>
      <c r="L116" s="25"/>
      <c r="M116" s="25"/>
      <c r="N116" s="25">
        <f>SUM(N111:N114)</f>
        <v>0</v>
      </c>
      <c r="O116" s="25">
        <f>SUM(O111:O114)</f>
        <v>0</v>
      </c>
      <c r="P116" s="25">
        <f>SUM(P111:P114)</f>
        <v>0</v>
      </c>
      <c r="Q116" s="25">
        <f>SUM(Q111:Q114)</f>
        <v>0</v>
      </c>
      <c r="R116" s="129"/>
    </row>
    <row r="117" spans="1:18" ht="37.5" hidden="1" customHeight="1">
      <c r="A117" s="88"/>
      <c r="B117" s="90"/>
      <c r="C117" s="18" t="s">
        <v>24</v>
      </c>
      <c r="D117" s="68">
        <f>D110+D111+D115+D116</f>
        <v>677.7</v>
      </c>
      <c r="E117" s="78"/>
      <c r="F117" s="17">
        <f>F110+F111+F115+F116</f>
        <v>0</v>
      </c>
      <c r="G117" s="33">
        <f>G110+G111++G115+G116</f>
        <v>677.7</v>
      </c>
      <c r="H117" s="33">
        <f>H110+H111++H115+H116</f>
        <v>0</v>
      </c>
      <c r="I117" s="35"/>
      <c r="J117" s="35"/>
      <c r="K117" s="35"/>
      <c r="L117" s="35"/>
      <c r="M117" s="35"/>
      <c r="N117" s="35"/>
      <c r="O117" s="35"/>
      <c r="P117" s="35"/>
      <c r="Q117" s="35"/>
      <c r="R117" s="129"/>
    </row>
    <row r="118" spans="1:18" ht="1.5" hidden="1" customHeight="1">
      <c r="A118" s="88"/>
      <c r="B118" s="90"/>
      <c r="C118" s="12" t="s">
        <v>3</v>
      </c>
      <c r="D118" s="68">
        <v>0</v>
      </c>
      <c r="E118" s="78"/>
      <c r="F118" s="17">
        <v>0</v>
      </c>
      <c r="G118" s="17">
        <v>0</v>
      </c>
      <c r="H118" s="17">
        <v>0</v>
      </c>
      <c r="I118" s="35"/>
      <c r="J118" s="35"/>
      <c r="K118" s="35"/>
      <c r="L118" s="35"/>
      <c r="M118" s="35"/>
      <c r="N118" s="35"/>
      <c r="O118" s="35"/>
      <c r="P118" s="35"/>
      <c r="Q118" s="35"/>
      <c r="R118" s="129"/>
    </row>
    <row r="119" spans="1:18" ht="37.5" hidden="1" customHeight="1">
      <c r="A119" s="89"/>
      <c r="B119" s="91"/>
      <c r="C119" s="18" t="s">
        <v>24</v>
      </c>
      <c r="D119" s="68">
        <f>D110+D111+D117+D118</f>
        <v>677.7</v>
      </c>
      <c r="E119" s="78"/>
      <c r="F119" s="17">
        <f>F110+F111+F117+F118</f>
        <v>0</v>
      </c>
      <c r="G119" s="33">
        <f>G110+G111++G117+G118</f>
        <v>677.7</v>
      </c>
      <c r="H119" s="33">
        <f>H110+H111++H117+H118</f>
        <v>0</v>
      </c>
      <c r="I119" s="34"/>
      <c r="J119" s="68">
        <f>J110+J111+J117+J118</f>
        <v>0</v>
      </c>
      <c r="K119" s="59"/>
      <c r="L119" s="68">
        <f>L110+L111+L117+L118</f>
        <v>0</v>
      </c>
      <c r="M119" s="59"/>
      <c r="N119" s="68">
        <f>N110+N111+N117+N118</f>
        <v>0</v>
      </c>
      <c r="O119" s="59"/>
      <c r="P119" s="68">
        <f>P110+P111+P117+P118</f>
        <v>0</v>
      </c>
      <c r="Q119" s="59"/>
      <c r="R119" s="130"/>
    </row>
    <row r="120" spans="1:18" ht="18.75" customHeight="1">
      <c r="A120" s="86" t="s">
        <v>64</v>
      </c>
      <c r="B120" s="50" t="s">
        <v>30</v>
      </c>
      <c r="C120" s="10" t="s">
        <v>6</v>
      </c>
      <c r="D120" s="68">
        <v>0</v>
      </c>
      <c r="E120" s="59"/>
      <c r="F120" s="13">
        <v>0</v>
      </c>
      <c r="G120" s="13">
        <v>0</v>
      </c>
      <c r="H120" s="13">
        <v>0</v>
      </c>
      <c r="I120" s="15"/>
      <c r="J120" s="15"/>
      <c r="K120" s="15"/>
      <c r="L120" s="15"/>
      <c r="M120" s="15"/>
      <c r="N120" s="16"/>
      <c r="O120" s="16"/>
      <c r="P120" s="16"/>
      <c r="Q120" s="16"/>
      <c r="R120" s="131" t="s">
        <v>47</v>
      </c>
    </row>
    <row r="121" spans="1:18" ht="18.75" customHeight="1">
      <c r="A121" s="87"/>
      <c r="B121" s="51"/>
      <c r="C121" s="12" t="s">
        <v>2</v>
      </c>
      <c r="D121" s="68">
        <v>0</v>
      </c>
      <c r="E121" s="59"/>
      <c r="F121" s="13">
        <v>0</v>
      </c>
      <c r="G121" s="13">
        <v>0</v>
      </c>
      <c r="H121" s="13">
        <v>0</v>
      </c>
      <c r="I121" s="13"/>
      <c r="J121" s="13"/>
      <c r="K121" s="13"/>
      <c r="L121" s="13"/>
      <c r="M121" s="13"/>
      <c r="N121" s="12"/>
      <c r="O121" s="12"/>
      <c r="P121" s="12"/>
      <c r="Q121" s="12"/>
      <c r="R121" s="132"/>
    </row>
    <row r="122" spans="1:18" ht="18.75" customHeight="1">
      <c r="A122" s="87"/>
      <c r="B122" s="51"/>
      <c r="C122" s="12" t="s">
        <v>20</v>
      </c>
      <c r="D122" s="60">
        <f>G122+H122+F122</f>
        <v>30536.2</v>
      </c>
      <c r="E122" s="83"/>
      <c r="F122" s="13">
        <v>126.5</v>
      </c>
      <c r="G122" s="13">
        <v>24960.400000000001</v>
      </c>
      <c r="H122" s="13">
        <v>5449.3</v>
      </c>
      <c r="I122" s="13"/>
      <c r="J122" s="13"/>
      <c r="K122" s="13"/>
      <c r="L122" s="13"/>
      <c r="M122" s="13"/>
      <c r="N122" s="12"/>
      <c r="O122" s="12"/>
      <c r="P122" s="12"/>
      <c r="Q122" s="12"/>
      <c r="R122" s="132"/>
    </row>
    <row r="123" spans="1:18" ht="18.75" customHeight="1">
      <c r="A123" s="87"/>
      <c r="B123" s="51"/>
      <c r="C123" s="12" t="s">
        <v>3</v>
      </c>
      <c r="D123" s="60">
        <v>0</v>
      </c>
      <c r="E123" s="83">
        <v>0</v>
      </c>
      <c r="F123" s="13">
        <v>0</v>
      </c>
      <c r="G123" s="13">
        <v>0</v>
      </c>
      <c r="H123" s="13">
        <v>0</v>
      </c>
      <c r="I123" s="13"/>
      <c r="J123" s="13"/>
      <c r="K123" s="13"/>
      <c r="L123" s="13"/>
      <c r="M123" s="13"/>
      <c r="N123" s="12"/>
      <c r="O123" s="12"/>
      <c r="P123" s="12"/>
      <c r="Q123" s="12"/>
      <c r="R123" s="132"/>
    </row>
    <row r="124" spans="1:18" ht="150.75" customHeight="1">
      <c r="A124" s="89"/>
      <c r="B124" s="91"/>
      <c r="C124" s="18" t="s">
        <v>24</v>
      </c>
      <c r="D124" s="68">
        <f>F124+G124+H124</f>
        <v>30536.2</v>
      </c>
      <c r="E124" s="78"/>
      <c r="F124" s="33">
        <f>F121+F122</f>
        <v>126.5</v>
      </c>
      <c r="G124" s="33">
        <f>G122</f>
        <v>24960.400000000001</v>
      </c>
      <c r="H124" s="33">
        <f>H122</f>
        <v>5449.3</v>
      </c>
      <c r="I124" s="32"/>
      <c r="J124" s="68" t="e">
        <f>J120+J121+#REF!+#REF!</f>
        <v>#REF!</v>
      </c>
      <c r="K124" s="59"/>
      <c r="L124" s="68" t="e">
        <f>L120+L121+#REF!+#REF!</f>
        <v>#REF!</v>
      </c>
      <c r="M124" s="59"/>
      <c r="N124" s="68" t="e">
        <f>N120+N121+#REF!+#REF!</f>
        <v>#REF!</v>
      </c>
      <c r="O124" s="59"/>
      <c r="P124" s="68" t="e">
        <f>P120+P121+#REF!+#REF!</f>
        <v>#REF!</v>
      </c>
      <c r="Q124" s="59"/>
      <c r="R124" s="133"/>
    </row>
    <row r="125" spans="1:18" s="37" customFormat="1" ht="15.75">
      <c r="A125" s="98" t="s">
        <v>32</v>
      </c>
      <c r="B125" s="99"/>
      <c r="C125" s="99"/>
      <c r="D125" s="99"/>
      <c r="E125" s="99"/>
      <c r="F125" s="99"/>
      <c r="G125" s="99"/>
      <c r="H125" s="99"/>
      <c r="I125" s="99"/>
      <c r="J125" s="99"/>
      <c r="K125" s="99"/>
      <c r="L125" s="99"/>
      <c r="M125" s="99"/>
      <c r="N125" s="99"/>
      <c r="O125" s="99"/>
      <c r="P125" s="99"/>
      <c r="Q125" s="99"/>
      <c r="R125" s="100"/>
    </row>
    <row r="126" spans="1:18" ht="14.25" customHeight="1">
      <c r="A126" s="101"/>
      <c r="B126" s="102"/>
      <c r="C126" s="102"/>
      <c r="D126" s="102"/>
      <c r="E126" s="102"/>
      <c r="F126" s="102"/>
      <c r="G126" s="102"/>
      <c r="H126" s="102"/>
      <c r="I126" s="102"/>
      <c r="J126" s="102"/>
      <c r="K126" s="102"/>
      <c r="L126" s="102"/>
      <c r="M126" s="102"/>
      <c r="N126" s="102"/>
      <c r="O126" s="102"/>
      <c r="P126" s="102"/>
      <c r="Q126" s="102"/>
      <c r="R126" s="103"/>
    </row>
    <row r="127" spans="1:18" hidden="1">
      <c r="A127" s="26"/>
      <c r="B127" s="27"/>
      <c r="C127" s="27"/>
      <c r="D127" s="27"/>
      <c r="E127" s="27"/>
      <c r="F127" s="27"/>
      <c r="G127" s="27"/>
      <c r="H127" s="27"/>
      <c r="I127" s="27"/>
      <c r="J127" s="27"/>
      <c r="K127" s="27"/>
      <c r="L127" s="27"/>
      <c r="M127" s="27"/>
      <c r="N127" s="27"/>
      <c r="O127" s="27"/>
      <c r="P127" s="27"/>
      <c r="Q127" s="27"/>
      <c r="R127" s="28"/>
    </row>
    <row r="128" spans="1:18" ht="2.25" customHeight="1">
      <c r="A128" s="26"/>
      <c r="B128" s="27"/>
      <c r="C128" s="27"/>
      <c r="D128" s="27"/>
      <c r="E128" s="27"/>
      <c r="F128" s="27"/>
      <c r="G128" s="27"/>
      <c r="H128" s="27"/>
      <c r="I128" s="27"/>
      <c r="J128" s="27"/>
      <c r="K128" s="27"/>
      <c r="L128" s="27"/>
      <c r="M128" s="27"/>
      <c r="N128" s="27"/>
      <c r="O128" s="27"/>
      <c r="P128" s="27"/>
      <c r="Q128" s="27"/>
      <c r="R128" s="28"/>
    </row>
    <row r="129" spans="1:18" hidden="1">
      <c r="A129" s="29"/>
      <c r="B129" s="30"/>
      <c r="C129" s="30"/>
      <c r="D129" s="30"/>
      <c r="E129" s="30"/>
      <c r="F129" s="30"/>
      <c r="G129" s="30"/>
      <c r="H129" s="30"/>
      <c r="I129" s="30"/>
      <c r="J129" s="30"/>
      <c r="K129" s="30"/>
      <c r="L129" s="30"/>
      <c r="M129" s="30"/>
      <c r="N129" s="30"/>
      <c r="O129" s="30"/>
      <c r="P129" s="30"/>
      <c r="Q129" s="30"/>
      <c r="R129" s="31"/>
    </row>
    <row r="130" spans="1:18" ht="19.5" customHeight="1">
      <c r="A130" s="86" t="s">
        <v>13</v>
      </c>
      <c r="B130" s="50" t="s">
        <v>30</v>
      </c>
      <c r="C130" s="10" t="s">
        <v>6</v>
      </c>
      <c r="D130" s="53">
        <v>0</v>
      </c>
      <c r="E130" s="54"/>
      <c r="F130" s="11">
        <v>0</v>
      </c>
      <c r="G130" s="11">
        <v>0</v>
      </c>
      <c r="H130" s="11">
        <v>0</v>
      </c>
      <c r="I130" s="11"/>
      <c r="J130" s="11"/>
      <c r="K130" s="11"/>
      <c r="L130" s="11"/>
      <c r="M130" s="11"/>
      <c r="N130" s="9"/>
      <c r="O130" s="9"/>
      <c r="P130" s="9"/>
      <c r="Q130" s="9"/>
      <c r="R130" s="123" t="s">
        <v>15</v>
      </c>
    </row>
    <row r="131" spans="1:18" ht="21" customHeight="1">
      <c r="A131" s="70"/>
      <c r="B131" s="51"/>
      <c r="C131" s="12" t="s">
        <v>2</v>
      </c>
      <c r="D131" s="60">
        <f>E131+F131+G131+H131+I131+J131+L131+M131</f>
        <v>25755.200000000001</v>
      </c>
      <c r="E131" s="59"/>
      <c r="F131" s="13">
        <f>13435.9+12457.9-138.6</f>
        <v>25755.200000000001</v>
      </c>
      <c r="G131" s="13">
        <v>0</v>
      </c>
      <c r="H131" s="13">
        <v>0</v>
      </c>
      <c r="I131" s="13"/>
      <c r="J131" s="13"/>
      <c r="K131" s="13"/>
      <c r="L131" s="13"/>
      <c r="M131" s="13"/>
      <c r="N131" s="12"/>
      <c r="O131" s="12"/>
      <c r="P131" s="12"/>
      <c r="Q131" s="12"/>
      <c r="R131" s="66"/>
    </row>
    <row r="132" spans="1:18" ht="35.25" customHeight="1">
      <c r="A132" s="70"/>
      <c r="B132" s="51"/>
      <c r="C132" s="12" t="s">
        <v>20</v>
      </c>
      <c r="D132" s="60">
        <f>E132+F132+G132+H132+I132+J132+L132+M132+K132</f>
        <v>81127.600000000006</v>
      </c>
      <c r="E132" s="59"/>
      <c r="F132" s="13">
        <v>4721.8</v>
      </c>
      <c r="G132" s="13">
        <v>38202.9</v>
      </c>
      <c r="H132" s="13">
        <v>38202.9</v>
      </c>
      <c r="I132" s="13"/>
      <c r="J132" s="13"/>
      <c r="K132" s="13"/>
      <c r="L132" s="13"/>
      <c r="M132" s="13"/>
      <c r="N132" s="12"/>
      <c r="O132" s="12"/>
      <c r="P132" s="12"/>
      <c r="Q132" s="12"/>
      <c r="R132" s="66"/>
    </row>
    <row r="133" spans="1:18" ht="21" customHeight="1">
      <c r="A133" s="70"/>
      <c r="B133" s="51"/>
      <c r="C133" s="12" t="s">
        <v>3</v>
      </c>
      <c r="D133" s="61">
        <v>0</v>
      </c>
      <c r="E133" s="59"/>
      <c r="F133" s="13">
        <v>0</v>
      </c>
      <c r="G133" s="13">
        <v>0</v>
      </c>
      <c r="H133" s="13">
        <v>0</v>
      </c>
      <c r="I133" s="13"/>
      <c r="J133" s="13"/>
      <c r="K133" s="13"/>
      <c r="L133" s="13"/>
      <c r="M133" s="13"/>
      <c r="N133" s="12"/>
      <c r="O133" s="12"/>
      <c r="P133" s="12"/>
      <c r="Q133" s="12"/>
      <c r="R133" s="66"/>
    </row>
    <row r="134" spans="1:18" ht="21.75" customHeight="1">
      <c r="A134" s="71"/>
      <c r="B134" s="52"/>
      <c r="C134" s="14" t="s">
        <v>4</v>
      </c>
      <c r="D134" s="60">
        <f>E134+F134+G134+H134+I134+J134+L134+M134+K134</f>
        <v>106882.79999999999</v>
      </c>
      <c r="E134" s="59"/>
      <c r="F134" s="13">
        <f>F131+F132</f>
        <v>30477</v>
      </c>
      <c r="G134" s="13">
        <f>G131+G132</f>
        <v>38202.9</v>
      </c>
      <c r="H134" s="13">
        <f>H131+H132</f>
        <v>38202.9</v>
      </c>
      <c r="I134" s="13"/>
      <c r="J134" s="13"/>
      <c r="K134" s="13"/>
      <c r="L134" s="13"/>
      <c r="M134" s="13"/>
      <c r="N134" s="12"/>
      <c r="O134" s="12"/>
      <c r="P134" s="12"/>
      <c r="Q134" s="12"/>
      <c r="R134" s="67"/>
    </row>
    <row r="135" spans="1:18" ht="21" customHeight="1">
      <c r="A135" s="47" t="s">
        <v>14</v>
      </c>
      <c r="B135" s="124" t="s">
        <v>31</v>
      </c>
      <c r="C135" s="10" t="s">
        <v>6</v>
      </c>
      <c r="D135" s="53">
        <v>0</v>
      </c>
      <c r="E135" s="54"/>
      <c r="F135" s="11">
        <v>0</v>
      </c>
      <c r="G135" s="11">
        <v>0</v>
      </c>
      <c r="H135" s="11">
        <v>0</v>
      </c>
      <c r="I135" s="11"/>
      <c r="J135" s="11"/>
      <c r="K135" s="11"/>
      <c r="L135" s="11"/>
      <c r="M135" s="11"/>
      <c r="N135" s="9"/>
      <c r="O135" s="9"/>
      <c r="P135" s="9"/>
      <c r="Q135" s="9"/>
      <c r="R135" s="123" t="s">
        <v>16</v>
      </c>
    </row>
    <row r="136" spans="1:18" ht="15.75">
      <c r="A136" s="96"/>
      <c r="B136" s="125"/>
      <c r="C136" s="12" t="s">
        <v>2</v>
      </c>
      <c r="D136" s="60">
        <f>F136+G136+H136</f>
        <v>21017.4</v>
      </c>
      <c r="E136" s="59"/>
      <c r="F136" s="13">
        <v>8161.6</v>
      </c>
      <c r="G136" s="13">
        <v>6427.9</v>
      </c>
      <c r="H136" s="13">
        <v>6427.9</v>
      </c>
      <c r="I136" s="13"/>
      <c r="J136" s="13"/>
      <c r="K136" s="13"/>
      <c r="L136" s="13"/>
      <c r="M136" s="13"/>
      <c r="N136" s="12"/>
      <c r="O136" s="12"/>
      <c r="P136" s="12"/>
      <c r="Q136" s="12"/>
      <c r="R136" s="66"/>
    </row>
    <row r="137" spans="1:18" ht="15.75">
      <c r="A137" s="96"/>
      <c r="B137" s="125"/>
      <c r="C137" s="12" t="s">
        <v>21</v>
      </c>
      <c r="D137" s="60">
        <f>F137+G137+H137</f>
        <v>0</v>
      </c>
      <c r="E137" s="59"/>
      <c r="F137" s="13">
        <v>0</v>
      </c>
      <c r="G137" s="13">
        <v>0</v>
      </c>
      <c r="H137" s="13">
        <v>0</v>
      </c>
      <c r="I137" s="13"/>
      <c r="J137" s="13"/>
      <c r="K137" s="13"/>
      <c r="L137" s="13"/>
      <c r="M137" s="13"/>
      <c r="N137" s="12"/>
      <c r="O137" s="12"/>
      <c r="P137" s="12"/>
      <c r="Q137" s="12"/>
      <c r="R137" s="66"/>
    </row>
    <row r="138" spans="1:18" ht="15.75">
      <c r="A138" s="96"/>
      <c r="B138" s="125"/>
      <c r="C138" s="12" t="s">
        <v>3</v>
      </c>
      <c r="D138" s="61">
        <v>0</v>
      </c>
      <c r="E138" s="59"/>
      <c r="F138" s="13">
        <v>0</v>
      </c>
      <c r="G138" s="13">
        <v>0</v>
      </c>
      <c r="H138" s="13">
        <v>0</v>
      </c>
      <c r="I138" s="13"/>
      <c r="J138" s="13"/>
      <c r="K138" s="13"/>
      <c r="L138" s="13"/>
      <c r="M138" s="13"/>
      <c r="N138" s="12"/>
      <c r="O138" s="12"/>
      <c r="P138" s="12"/>
      <c r="Q138" s="12"/>
      <c r="R138" s="66"/>
    </row>
    <row r="139" spans="1:18" ht="37.5" customHeight="1">
      <c r="A139" s="97"/>
      <c r="B139" s="126"/>
      <c r="C139" s="14" t="s">
        <v>4</v>
      </c>
      <c r="D139" s="60">
        <f>E139+F139+G139+H139+I139+J139+L139+M139</f>
        <v>21017.4</v>
      </c>
      <c r="E139" s="59"/>
      <c r="F139" s="13">
        <f>F136+F137</f>
        <v>8161.6</v>
      </c>
      <c r="G139" s="13">
        <f>G136+G137</f>
        <v>6427.9</v>
      </c>
      <c r="H139" s="13">
        <f>H136+H137</f>
        <v>6427.9</v>
      </c>
      <c r="I139" s="13"/>
      <c r="J139" s="13"/>
      <c r="K139" s="13"/>
      <c r="L139" s="13"/>
      <c r="M139" s="13"/>
      <c r="N139" s="12"/>
      <c r="O139" s="12"/>
      <c r="P139" s="12"/>
      <c r="Q139" s="12"/>
      <c r="R139" s="67"/>
    </row>
    <row r="140" spans="1:18" ht="15.75">
      <c r="A140" s="6"/>
      <c r="B140" s="4"/>
      <c r="C140" s="10" t="s">
        <v>6</v>
      </c>
      <c r="D140" s="68">
        <v>0</v>
      </c>
      <c r="E140" s="59"/>
      <c r="F140" s="13">
        <v>0</v>
      </c>
      <c r="G140" s="13">
        <v>0</v>
      </c>
      <c r="H140" s="13">
        <v>0</v>
      </c>
      <c r="I140" s="13"/>
      <c r="J140" s="13"/>
      <c r="K140" s="13"/>
      <c r="L140" s="13"/>
      <c r="M140" s="13"/>
      <c r="N140" s="4"/>
      <c r="O140" s="4"/>
      <c r="P140" s="4"/>
      <c r="Q140" s="4"/>
      <c r="R140" s="4"/>
    </row>
    <row r="141" spans="1:18" ht="15.75">
      <c r="A141" s="6"/>
      <c r="C141" s="12" t="s">
        <v>2</v>
      </c>
      <c r="D141" s="68">
        <f>D131+D121+D102+D136</f>
        <v>47272.600000000006</v>
      </c>
      <c r="E141" s="59"/>
      <c r="F141" s="13">
        <f>F131+F121+F102+F136</f>
        <v>34416.800000000003</v>
      </c>
      <c r="G141" s="13">
        <f>G136</f>
        <v>6427.9</v>
      </c>
      <c r="H141" s="13">
        <f>H136</f>
        <v>6427.9</v>
      </c>
      <c r="I141" s="13"/>
      <c r="J141" s="13"/>
      <c r="K141" s="13"/>
      <c r="L141" s="13"/>
      <c r="M141" s="13"/>
    </row>
    <row r="142" spans="1:18" ht="15.75">
      <c r="A142" s="6"/>
      <c r="C142" s="12" t="s">
        <v>21</v>
      </c>
      <c r="D142" s="68">
        <f>F142+G142+H142</f>
        <v>253098.1</v>
      </c>
      <c r="E142" s="59"/>
      <c r="F142" s="17">
        <f>F45+F70+F95+F122+F132+F15</f>
        <v>54365.899999999994</v>
      </c>
      <c r="G142" s="17">
        <f>G45+G70+G95+G122+G132+G15</f>
        <v>110457.60000000001</v>
      </c>
      <c r="H142" s="17">
        <f>H45+H70+H95+H122+H132+H15</f>
        <v>88274.6</v>
      </c>
      <c r="I142" s="17"/>
      <c r="J142" s="17"/>
      <c r="K142" s="17"/>
      <c r="L142" s="17"/>
      <c r="M142" s="17"/>
    </row>
    <row r="143" spans="1:18" ht="15.75">
      <c r="A143" s="6"/>
      <c r="C143" s="12" t="s">
        <v>3</v>
      </c>
      <c r="D143" s="68">
        <v>0</v>
      </c>
      <c r="E143" s="59"/>
      <c r="F143" s="17">
        <v>0</v>
      </c>
      <c r="G143" s="17">
        <v>0</v>
      </c>
      <c r="H143" s="17">
        <v>0</v>
      </c>
      <c r="I143" s="17"/>
      <c r="J143" s="17"/>
      <c r="K143" s="17"/>
      <c r="L143" s="17"/>
      <c r="M143" s="17"/>
    </row>
    <row r="144" spans="1:18" ht="63">
      <c r="A144" s="6"/>
      <c r="C144" s="18" t="s">
        <v>9</v>
      </c>
      <c r="D144" s="68">
        <f>D141+D142</f>
        <v>300370.7</v>
      </c>
      <c r="E144" s="59"/>
      <c r="F144" s="17">
        <f>F142+F141</f>
        <v>88782.7</v>
      </c>
      <c r="G144" s="17">
        <f>G142+G141</f>
        <v>116885.5</v>
      </c>
      <c r="H144" s="17">
        <f>H142+H141</f>
        <v>94702.5</v>
      </c>
      <c r="I144" s="17"/>
      <c r="J144" s="17"/>
      <c r="K144" s="17"/>
      <c r="L144" s="17"/>
      <c r="M144" s="17"/>
    </row>
    <row r="145" spans="1:8">
      <c r="A145" s="4"/>
    </row>
    <row r="146" spans="1:8">
      <c r="D146" s="23"/>
      <c r="F146" s="23"/>
      <c r="G146" s="23"/>
      <c r="H146" s="23"/>
    </row>
    <row r="147" spans="1:8">
      <c r="E147" s="23"/>
      <c r="F147" s="23"/>
      <c r="G147" s="23"/>
      <c r="H147" s="23"/>
    </row>
    <row r="148" spans="1:8">
      <c r="F148" s="23"/>
    </row>
  </sheetData>
  <mergeCells count="210">
    <mergeCell ref="R120:R124"/>
    <mergeCell ref="D121:E121"/>
    <mergeCell ref="D124:E124"/>
    <mergeCell ref="J119:K119"/>
    <mergeCell ref="L119:M119"/>
    <mergeCell ref="N119:O119"/>
    <mergeCell ref="B135:B139"/>
    <mergeCell ref="R135:R139"/>
    <mergeCell ref="R110:R119"/>
    <mergeCell ref="D111:E111"/>
    <mergeCell ref="D112:E112"/>
    <mergeCell ref="D114:E114"/>
    <mergeCell ref="L124:M124"/>
    <mergeCell ref="N124:O124"/>
    <mergeCell ref="P124:Q124"/>
    <mergeCell ref="B120:B124"/>
    <mergeCell ref="F8:F9"/>
    <mergeCell ref="A6:A9"/>
    <mergeCell ref="I8:M9"/>
    <mergeCell ref="A12:R12"/>
    <mergeCell ref="R130:R134"/>
    <mergeCell ref="D120:E120"/>
    <mergeCell ref="A11:R11"/>
    <mergeCell ref="D10:E10"/>
    <mergeCell ref="B6:B9"/>
    <mergeCell ref="P119:Q119"/>
    <mergeCell ref="I10:M10"/>
    <mergeCell ref="F1:R1"/>
    <mergeCell ref="F1:R1"/>
    <mergeCell ref="A2:R2"/>
    <mergeCell ref="C6:C9"/>
    <mergeCell ref="A4:R4"/>
    <mergeCell ref="A3:R3"/>
    <mergeCell ref="D6:Q7"/>
    <mergeCell ref="G8:G9"/>
    <mergeCell ref="H8:H9"/>
    <mergeCell ref="D8:E9"/>
    <mergeCell ref="A135:A139"/>
    <mergeCell ref="B130:B134"/>
    <mergeCell ref="B130:B134"/>
    <mergeCell ref="A130:A134"/>
    <mergeCell ref="D122:E122"/>
    <mergeCell ref="D130:E130"/>
    <mergeCell ref="D131:E131"/>
    <mergeCell ref="D132:E132"/>
    <mergeCell ref="A125:R126"/>
    <mergeCell ref="D142:E142"/>
    <mergeCell ref="D143:E143"/>
    <mergeCell ref="D123:E123"/>
    <mergeCell ref="D133:E133"/>
    <mergeCell ref="D134:E134"/>
    <mergeCell ref="D135:E135"/>
    <mergeCell ref="D136:E136"/>
    <mergeCell ref="D137:E137"/>
    <mergeCell ref="A48:A52"/>
    <mergeCell ref="B48:B52"/>
    <mergeCell ref="D48:E48"/>
    <mergeCell ref="D65:E65"/>
    <mergeCell ref="D66:E66"/>
    <mergeCell ref="J124:K124"/>
    <mergeCell ref="D117:E117"/>
    <mergeCell ref="A53:A57"/>
    <mergeCell ref="B53:B57"/>
    <mergeCell ref="A120:A124"/>
    <mergeCell ref="A63:A67"/>
    <mergeCell ref="B63:B67"/>
    <mergeCell ref="D63:E63"/>
    <mergeCell ref="R63:R67"/>
    <mergeCell ref="D64:E64"/>
    <mergeCell ref="D144:E144"/>
    <mergeCell ref="D138:E138"/>
    <mergeCell ref="D139:E139"/>
    <mergeCell ref="D140:E140"/>
    <mergeCell ref="D141:E141"/>
    <mergeCell ref="D106:E106"/>
    <mergeCell ref="R48:R52"/>
    <mergeCell ref="D49:E49"/>
    <mergeCell ref="D50:E50"/>
    <mergeCell ref="D51:E51"/>
    <mergeCell ref="D52:E52"/>
    <mergeCell ref="D91:E91"/>
    <mergeCell ref="D92:E92"/>
    <mergeCell ref="D118:E118"/>
    <mergeCell ref="D119:E119"/>
    <mergeCell ref="D116:E116"/>
    <mergeCell ref="N109:O109"/>
    <mergeCell ref="D67:E67"/>
    <mergeCell ref="R93:R100"/>
    <mergeCell ref="D94:E94"/>
    <mergeCell ref="D95:E95"/>
    <mergeCell ref="D96:E96"/>
    <mergeCell ref="D97:E97"/>
    <mergeCell ref="A93:A100"/>
    <mergeCell ref="A101:A109"/>
    <mergeCell ref="B101:B109"/>
    <mergeCell ref="B93:B100"/>
    <mergeCell ref="D93:E93"/>
    <mergeCell ref="B110:B119"/>
    <mergeCell ref="D110:E110"/>
    <mergeCell ref="D101:E101"/>
    <mergeCell ref="A110:A119"/>
    <mergeCell ref="D113:E113"/>
    <mergeCell ref="B68:B72"/>
    <mergeCell ref="D68:E68"/>
    <mergeCell ref="D103:E103"/>
    <mergeCell ref="D104:E104"/>
    <mergeCell ref="D105:E105"/>
    <mergeCell ref="D100:E100"/>
    <mergeCell ref="D98:E98"/>
    <mergeCell ref="D99:E99"/>
    <mergeCell ref="D84:E84"/>
    <mergeCell ref="D83:E83"/>
    <mergeCell ref="D108:E108"/>
    <mergeCell ref="D109:E109"/>
    <mergeCell ref="J109:K109"/>
    <mergeCell ref="D115:E115"/>
    <mergeCell ref="L109:M109"/>
    <mergeCell ref="R68:R72"/>
    <mergeCell ref="D69:E69"/>
    <mergeCell ref="D70:E70"/>
    <mergeCell ref="D71:E71"/>
    <mergeCell ref="D72:E72"/>
    <mergeCell ref="P109:Q109"/>
    <mergeCell ref="D107:E107"/>
    <mergeCell ref="R101:R109"/>
    <mergeCell ref="D102:E102"/>
    <mergeCell ref="A43:A47"/>
    <mergeCell ref="B43:B47"/>
    <mergeCell ref="D43:E43"/>
    <mergeCell ref="R43:R47"/>
    <mergeCell ref="D44:E44"/>
    <mergeCell ref="D45:E45"/>
    <mergeCell ref="D46:E46"/>
    <mergeCell ref="D47:E47"/>
    <mergeCell ref="A73:A77"/>
    <mergeCell ref="B73:B77"/>
    <mergeCell ref="D73:E73"/>
    <mergeCell ref="R73:R77"/>
    <mergeCell ref="D74:E74"/>
    <mergeCell ref="D75:E75"/>
    <mergeCell ref="D76:E76"/>
    <mergeCell ref="D77:E77"/>
    <mergeCell ref="A58:A62"/>
    <mergeCell ref="B58:B62"/>
    <mergeCell ref="D58:E58"/>
    <mergeCell ref="R58:R62"/>
    <mergeCell ref="D59:E59"/>
    <mergeCell ref="D60:E60"/>
    <mergeCell ref="D61:E61"/>
    <mergeCell ref="D62:E62"/>
    <mergeCell ref="A68:A72"/>
    <mergeCell ref="D90:E90"/>
    <mergeCell ref="R78:R82"/>
    <mergeCell ref="R83:R87"/>
    <mergeCell ref="R88:R92"/>
    <mergeCell ref="D78:E78"/>
    <mergeCell ref="D79:E79"/>
    <mergeCell ref="D80:E80"/>
    <mergeCell ref="D81:E81"/>
    <mergeCell ref="D82:E82"/>
    <mergeCell ref="B78:B82"/>
    <mergeCell ref="B83:B87"/>
    <mergeCell ref="B88:B92"/>
    <mergeCell ref="D85:E85"/>
    <mergeCell ref="D86:E86"/>
    <mergeCell ref="D87:E87"/>
    <mergeCell ref="D88:E88"/>
    <mergeCell ref="D89:E89"/>
    <mergeCell ref="A13:A17"/>
    <mergeCell ref="B13:B17"/>
    <mergeCell ref="D13:E13"/>
    <mergeCell ref="R13:R17"/>
    <mergeCell ref="D14:E14"/>
    <mergeCell ref="D15:E15"/>
    <mergeCell ref="D16:E16"/>
    <mergeCell ref="D17:E17"/>
    <mergeCell ref="A18:A22"/>
    <mergeCell ref="B18:B22"/>
    <mergeCell ref="D18:E18"/>
    <mergeCell ref="R18:R22"/>
    <mergeCell ref="D19:E19"/>
    <mergeCell ref="D20:E20"/>
    <mergeCell ref="D21:E21"/>
    <mergeCell ref="D22:E22"/>
    <mergeCell ref="A23:A27"/>
    <mergeCell ref="B23:B27"/>
    <mergeCell ref="D23:E23"/>
    <mergeCell ref="R23:R27"/>
    <mergeCell ref="D24:E24"/>
    <mergeCell ref="D25:E25"/>
    <mergeCell ref="D26:E26"/>
    <mergeCell ref="D27:E27"/>
    <mergeCell ref="A28:A32"/>
    <mergeCell ref="B28:B32"/>
    <mergeCell ref="A33:A37"/>
    <mergeCell ref="B33:B37"/>
    <mergeCell ref="D33:E33"/>
    <mergeCell ref="R33:R37"/>
    <mergeCell ref="D34:E34"/>
    <mergeCell ref="D35:E35"/>
    <mergeCell ref="D36:E36"/>
    <mergeCell ref="D37:E37"/>
    <mergeCell ref="A38:A42"/>
    <mergeCell ref="B38:B42"/>
    <mergeCell ref="D38:E38"/>
    <mergeCell ref="R38:R42"/>
    <mergeCell ref="D39:E39"/>
    <mergeCell ref="D40:E40"/>
    <mergeCell ref="D41:E41"/>
    <mergeCell ref="D42:E42"/>
  </mergeCells>
  <phoneticPr fontId="4" type="noConversion"/>
  <pageMargins left="0.23622047244094491" right="0.23622047244094491" top="0.74803149606299213" bottom="0.74803149606299213" header="0.31496062992125984" footer="0.31496062992125984"/>
  <pageSetup paperSize="9" scale="60"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4"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3:N40"/>
  <sheetViews>
    <sheetView topLeftCell="A16" workbookViewId="0">
      <selection activeCell="A31" sqref="A31:A40"/>
    </sheetView>
  </sheetViews>
  <sheetFormatPr defaultRowHeight="15"/>
  <cols>
    <col min="14" max="14" width="10.85546875" bestFit="1" customWidth="1"/>
  </cols>
  <sheetData>
    <row r="3" spans="14:14" ht="16.5">
      <c r="N3" s="36"/>
    </row>
    <row r="4" spans="14:14" ht="16.5">
      <c r="N4" s="36"/>
    </row>
    <row r="30" spans="1:1" ht="15.75" thickBot="1"/>
    <row r="31" spans="1:1" ht="15.75">
      <c r="A31" s="45"/>
    </row>
    <row r="32" spans="1:1" ht="15.75">
      <c r="A32" s="46"/>
    </row>
    <row r="33" spans="1:1" ht="15.75">
      <c r="A33" s="46"/>
    </row>
    <row r="34" spans="1:1" ht="16.5" thickBot="1">
      <c r="A34" s="44">
        <v>323.755</v>
      </c>
    </row>
    <row r="35" spans="1:1" ht="15.75">
      <c r="A35" s="46"/>
    </row>
    <row r="36" spans="1:1" ht="16.5" thickBot="1">
      <c r="A36" s="44">
        <v>227.99100000000001</v>
      </c>
    </row>
    <row r="37" spans="1:1" ht="15.75">
      <c r="A37" s="46"/>
    </row>
    <row r="38" spans="1:1" ht="16.5" thickBot="1">
      <c r="A38" s="44">
        <v>163.887</v>
      </c>
    </row>
    <row r="39" spans="1:1" ht="15.75">
      <c r="A39" s="46"/>
    </row>
    <row r="40" spans="1:1" ht="16.5" thickBot="1">
      <c r="A40" s="44">
        <v>117.105</v>
      </c>
    </row>
  </sheetData>
  <phoneticPr fontId="4"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2013-11-08T05:48:19Z</cp:lastPrinted>
  <dcterms:created xsi:type="dcterms:W3CDTF">2006-09-28T05:33:49Z</dcterms:created>
  <dcterms:modified xsi:type="dcterms:W3CDTF">2024-11-08T11:34:05Z</dcterms:modified>
</cp:coreProperties>
</file>